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0707DEF5-D8B1-4948-948A-93C561A30465}" xr6:coauthVersionLast="47" xr6:coauthVersionMax="47" xr10:uidLastSave="{00000000-0000-0000-0000-000000000000}"/>
  <bookViews>
    <workbookView xWindow="-110" yWindow="-110" windowWidth="19420" windowHeight="10420" xr2:uid="{39627BE1-ACAA-4BDD-A76D-CBFB57CCC425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P4" i="1"/>
  <c r="P12" i="1" s="1"/>
  <c r="Q4" i="1"/>
  <c r="R4" i="1" s="1"/>
  <c r="R5" i="1" s="1"/>
  <c r="R6" i="1" s="1"/>
  <c r="R7" i="1" s="1"/>
  <c r="R8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Z4" i="1"/>
  <c r="AH4" i="1"/>
  <c r="AH12" i="1" s="1"/>
  <c r="G5" i="1"/>
  <c r="H5" i="1" s="1"/>
  <c r="K5" i="1"/>
  <c r="L5" i="1"/>
  <c r="P5" i="1"/>
  <c r="Q5" i="1"/>
  <c r="U5" i="1"/>
  <c r="W5" i="1"/>
  <c r="X5" i="1"/>
  <c r="Z5" i="1"/>
  <c r="AH5" i="1"/>
  <c r="K6" i="1"/>
  <c r="L6" i="1"/>
  <c r="P6" i="1"/>
  <c r="Q6" i="1"/>
  <c r="U6" i="1"/>
  <c r="U12" i="1" s="1"/>
  <c r="W6" i="1"/>
  <c r="X6" i="1"/>
  <c r="Z6" i="1"/>
  <c r="AH6" i="1"/>
  <c r="K7" i="1"/>
  <c r="L7" i="1"/>
  <c r="P7" i="1"/>
  <c r="Q7" i="1"/>
  <c r="U7" i="1"/>
  <c r="W7" i="1"/>
  <c r="W8" i="1" s="1"/>
  <c r="W9" i="1" s="1"/>
  <c r="W10" i="1" s="1"/>
  <c r="W11" i="1" s="1"/>
  <c r="W12" i="1" s="1"/>
  <c r="X7" i="1"/>
  <c r="Z7" i="1"/>
  <c r="AH7" i="1"/>
  <c r="K8" i="1"/>
  <c r="K9" i="1" s="1"/>
  <c r="K10" i="1" s="1"/>
  <c r="K11" i="1" s="1"/>
  <c r="L8" i="1"/>
  <c r="P8" i="1"/>
  <c r="Q8" i="1"/>
  <c r="U8" i="1"/>
  <c r="X8" i="1"/>
  <c r="Z8" i="1" s="1"/>
  <c r="AH8" i="1"/>
  <c r="L9" i="1"/>
  <c r="L12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J12" i="1"/>
  <c r="K12" i="1"/>
  <c r="M12" i="1"/>
  <c r="N12" i="1"/>
  <c r="O12" i="1"/>
  <c r="S12" i="1"/>
  <c r="T12" i="1"/>
  <c r="V12" i="1"/>
  <c r="AA12" i="1"/>
  <c r="AB12" i="1"/>
  <c r="AC12" i="1"/>
  <c r="AD12" i="1"/>
  <c r="AE12" i="1"/>
  <c r="AF12" i="1"/>
  <c r="AG12" i="1"/>
  <c r="Z12" i="1" l="1"/>
  <c r="R9" i="1"/>
  <c r="R10" i="1" s="1"/>
  <c r="R11" i="1" s="1"/>
  <c r="Q12" i="1"/>
  <c r="I4" i="1"/>
  <c r="G6" i="1"/>
  <c r="X12" i="1"/>
  <c r="I5" i="1"/>
  <c r="I6" i="1" l="1"/>
  <c r="H6" i="1"/>
  <c r="G7" i="1"/>
  <c r="I7" i="1" l="1"/>
  <c r="H7" i="1"/>
  <c r="G8" i="1"/>
  <c r="H8" i="1" l="1"/>
  <c r="G9" i="1"/>
  <c r="I8" i="1"/>
  <c r="I9" i="1" l="1"/>
  <c r="G10" i="1"/>
  <c r="H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<sst xmlns="http://schemas.openxmlformats.org/spreadsheetml/2006/main" count="69" uniqueCount="62">
  <si>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</si>
  <si>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</si>
  <si>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</si>
  <si>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</si>
  <si>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</si>
  <si>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</si>
  <si>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</si>
  <si>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</si>
  <si>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</si>
  <si>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</si>
  <si>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</si>
  <si>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</si>
  <si>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</si>
  <si>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</si>
  <si>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</si>
  <si>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</si>
  <si>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</si>
  <si>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</si>
  <si>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</si>
  <si>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</si>
  <si>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</si>
  <si>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</si>
  <si>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</si>
  <si>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</si>
  <si>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</si>
  <si>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</si>
  <si>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</si>
  <si>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</si>
  <si>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</si>
  <si>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</si>
  <si>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</si>
  <si>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</si>
  <si>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</si>
  <si>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</si>
  <si>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</si>
  <si>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</si>
  <si>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</si>
  <si>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</si>
  <si>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</si>
  <si>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</si>
  <si>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</si>
  <si>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</si>
  <si>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</si>
  <si>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Brest - Angers - Tours - Bourges - Taizé - Lyon (15.-22.3.2003)</t>
  </si>
  <si>
    <r>
      <t>Statistik</t>
    </r>
    <r>
      <rPr>
        <b/>
        <sz val="20"/>
        <rFont val="Arial"/>
        <family val="2"/>
      </rPr>
      <t xml:space="preserve"> Brest - Angers - Tours - Bourges - Taizé - Lyon (15.-22.3.2003)</t>
    </r>
  </si>
  <si>
    <t>Brest (Aéroport)</t>
  </si>
  <si>
    <t>Landerneau - Sizun - Carhaix</t>
  </si>
  <si>
    <t>Rostrenen</t>
  </si>
  <si>
    <t>Pontivy - Josselin - Canal de Nantes à Brest</t>
  </si>
  <si>
    <t>Redon</t>
  </si>
  <si>
    <t>Nozay - Candé - St.-Clément-de-la-Place</t>
  </si>
  <si>
    <t>Angers</t>
  </si>
  <si>
    <t>Cunault - Saumur - Avoine - St. Genouph</t>
  </si>
  <si>
    <t>Tours</t>
  </si>
  <si>
    <t>Chenonceau - Ancien Canal du Berry - Villefranche-sur-Cher - St.-Julien-sur-Cher - Vierzon - Quincy - Marmagne</t>
  </si>
  <si>
    <t>Bourges</t>
  </si>
  <si>
    <t>Baugy - Nevers - Chevenon - Canal latéral à la Loire</t>
  </si>
  <si>
    <t>Gannay-sur-Loire</t>
  </si>
  <si>
    <t>Bourbon-Lancy - Génelard - St.-Bonnet-de-Joux - Salornay-sur-Guye - Taizé - Cluny</t>
  </si>
  <si>
    <t>Mazille</t>
  </si>
  <si>
    <t>Col de Crie - Lamure-sur-Azergues - Lozanne - Dommartin - Dardilly - Ecully</t>
  </si>
  <si>
    <t>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</si>
</sst>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B732-DD24-4FC4-ACF6-81CB2EEA7AE6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43</v>
      </c>
      <c r="B1" s="52"/>
      <c r="C1" s="52"/>
      <c r="D1" s="52"/>
      <c r="E1" s="52"/>
      <c r="F1" s="53"/>
      <c r="G1" s="55" t="s">
        <v>44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4" t="s">
        <v>24</v>
      </c>
      <c r="H3" s="24" t="s">
        <v>21</v>
      </c>
      <c r="I3" s="24" t="s">
        <v>22</v>
      </c>
      <c r="J3" s="24" t="s">
        <v>6</v>
      </c>
      <c r="K3" s="25" t="s">
        <v>30</v>
      </c>
      <c r="L3" s="24" t="s">
        <v>34</v>
      </c>
      <c r="M3" s="24" t="s">
        <v>23</v>
      </c>
      <c r="N3" s="24" t="s">
        <v>12</v>
      </c>
      <c r="O3" s="25" t="s">
        <v>31</v>
      </c>
      <c r="P3" s="24" t="s">
        <v>33</v>
      </c>
      <c r="Q3" s="24" t="s">
        <v>13</v>
      </c>
      <c r="R3" s="25" t="s">
        <v>32</v>
      </c>
      <c r="S3" s="24" t="s">
        <v>7</v>
      </c>
      <c r="T3" s="24" t="s">
        <v>8</v>
      </c>
      <c r="U3" s="24" t="s">
        <v>29</v>
      </c>
      <c r="V3" s="24" t="s">
        <v>10</v>
      </c>
      <c r="W3" s="25" t="s">
        <v>25</v>
      </c>
      <c r="X3" s="24" t="s">
        <v>11</v>
      </c>
      <c r="Y3" s="25" t="s">
        <v>27</v>
      </c>
      <c r="Z3" s="25" t="s">
        <v>28</v>
      </c>
      <c r="AA3" s="24" t="s">
        <v>9</v>
      </c>
      <c r="AB3" s="26" t="s">
        <v>16</v>
      </c>
      <c r="AC3" s="26" t="s">
        <v>17</v>
      </c>
      <c r="AD3" s="26" t="s">
        <v>18</v>
      </c>
      <c r="AE3" s="26" t="s">
        <v>19</v>
      </c>
      <c r="AF3" s="27" t="s">
        <v>15</v>
      </c>
      <c r="AG3" s="27" t="s">
        <v>14</v>
      </c>
      <c r="AH3" s="27" t="s">
        <v>26</v>
      </c>
    </row>
    <row r="4" spans="1:34" ht="13">
      <c r="A4" s="44" t="s">
        <v>35</v>
      </c>
      <c r="B4" s="45">
        <v>37695</v>
      </c>
      <c r="C4" s="46" t="s">
        <v>45</v>
      </c>
      <c r="D4" s="43" t="s">
        <v>46</v>
      </c>
      <c r="E4" s="47" t="s">
        <v>47</v>
      </c>
      <c r="F4" s="46">
        <v>101</v>
      </c>
      <c r="G4" s="12">
        <f>SUM(F4)</f>
        <v>101</v>
      </c>
      <c r="H4" s="13">
        <f>ROUND(PRODUCT(G4/1),0)</f>
        <v>101</v>
      </c>
      <c r="I4" s="13">
        <f>ROUND(PRODUCT(G4/COUNT(F4:F4)),0)</f>
        <v>101</v>
      </c>
      <c r="J4" s="38">
        <v>0.29166666666666669</v>
      </c>
      <c r="K4" s="19">
        <f>SUM(J4)</f>
        <v>0.29166666666666669</v>
      </c>
      <c r="L4" s="49">
        <f t="shared" ref="L4:L11" si="0">IF(F4=0,0,ROUND(PRODUCT(F4/SUM(HOUR(J4),PRODUCT(MINUTE(J4)/60))),1))</f>
        <v>14.4</v>
      </c>
      <c r="M4" s="33"/>
      <c r="N4" s="38">
        <v>0.35416666666666669</v>
      </c>
      <c r="O4" s="19">
        <f>SUM(N4)</f>
        <v>0.35416666666666669</v>
      </c>
      <c r="P4" s="49">
        <f t="shared" ref="P4:P11" si="1">IF(F4=0,0,ROUND(PRODUCT(F4/SUM(HOUR(N4),PRODUCT(MINUTE(N4)/60))),1))</f>
        <v>11.9</v>
      </c>
      <c r="Q4" s="19">
        <f t="shared" ref="Q4:Q11" si="2">SUM(N4,-J4)</f>
        <v>6.25E-2</v>
      </c>
      <c r="R4" s="19">
        <f>SUM(Q4)</f>
        <v>6.25E-2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11" si="3">SUM(S4,-T4,V4)</f>
        <v>0</v>
      </c>
      <c r="Y4" s="14">
        <f>SUM(X4)</f>
        <v>0</v>
      </c>
      <c r="Z4" s="14">
        <f t="shared" ref="Z4:Z11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4" t="s">
        <v>36</v>
      </c>
      <c r="B5" s="45">
        <v>37696</v>
      </c>
      <c r="C5" s="46" t="s">
        <v>47</v>
      </c>
      <c r="D5" s="43" t="s">
        <v>48</v>
      </c>
      <c r="E5" s="47" t="s">
        <v>49</v>
      </c>
      <c r="F5" s="46">
        <v>140</v>
      </c>
      <c r="G5" s="16">
        <f>SUM(G4,F5)</f>
        <v>241</v>
      </c>
      <c r="H5" s="10">
        <f>ROUND(PRODUCT(G5/2),0)</f>
        <v>121</v>
      </c>
      <c r="I5" s="10">
        <f>ROUND(PRODUCT(G5/COUNT(F4:F5)),0)</f>
        <v>121</v>
      </c>
      <c r="J5" s="39">
        <v>0.375</v>
      </c>
      <c r="K5" s="20">
        <f t="shared" ref="K5:K11" si="5">SUM(J5,K4)</f>
        <v>0.66666666666666674</v>
      </c>
      <c r="L5" s="49">
        <f t="shared" si="0"/>
        <v>15.6</v>
      </c>
      <c r="M5" s="34"/>
      <c r="N5" s="39">
        <v>0.4375</v>
      </c>
      <c r="O5" s="20">
        <f t="shared" ref="O5:O11" si="6">SUM(N5,O4)</f>
        <v>0.79166666666666674</v>
      </c>
      <c r="P5" s="49">
        <f t="shared" si="1"/>
        <v>13.3</v>
      </c>
      <c r="Q5" s="20">
        <f t="shared" si="2"/>
        <v>6.25E-2</v>
      </c>
      <c r="R5" s="20">
        <f>SUM(Q5,R4)</f>
        <v>0.125</v>
      </c>
      <c r="S5" s="10"/>
      <c r="T5" s="10"/>
      <c r="U5" s="17">
        <f>SUM(-S5,T5)</f>
        <v>0</v>
      </c>
      <c r="V5" s="28"/>
      <c r="W5" s="17">
        <f t="shared" ref="W5:W11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4" t="s">
        <v>37</v>
      </c>
      <c r="B6" s="45">
        <v>37697</v>
      </c>
      <c r="C6" s="46" t="s">
        <v>49</v>
      </c>
      <c r="D6" s="43" t="s">
        <v>50</v>
      </c>
      <c r="E6" s="47" t="s">
        <v>51</v>
      </c>
      <c r="F6" s="46">
        <v>135</v>
      </c>
      <c r="G6" s="16">
        <f t="shared" ref="G6:G11" si="8">SUM(G5,F6)</f>
        <v>376</v>
      </c>
      <c r="H6" s="10">
        <f>ROUND(PRODUCT(G6/3),0)</f>
        <v>125</v>
      </c>
      <c r="I6" s="10">
        <f>ROUND(PRODUCT(G6/COUNT(F4:F6)),0)</f>
        <v>125</v>
      </c>
      <c r="J6" s="39">
        <v>0.3125</v>
      </c>
      <c r="K6" s="20">
        <f t="shared" si="5"/>
        <v>0.97916666666666674</v>
      </c>
      <c r="L6" s="49">
        <f t="shared" si="0"/>
        <v>18</v>
      </c>
      <c r="M6" s="34"/>
      <c r="N6" s="39">
        <v>0.375</v>
      </c>
      <c r="O6" s="20">
        <f t="shared" si="6"/>
        <v>1.1666666666666667</v>
      </c>
      <c r="P6" s="49">
        <f t="shared" si="1"/>
        <v>15</v>
      </c>
      <c r="Q6" s="20">
        <f t="shared" si="2"/>
        <v>6.25E-2</v>
      </c>
      <c r="R6" s="20">
        <f t="shared" ref="R6:R11" si="9">SUM(Q6,R5)</f>
        <v>0.1875</v>
      </c>
      <c r="S6" s="10"/>
      <c r="T6" s="28"/>
      <c r="U6" s="17">
        <f t="shared" ref="U6:U11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11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11" si="12">SUM(AG6,-AF6)</f>
        <v>0</v>
      </c>
    </row>
    <row r="7" spans="1:34" ht="13">
      <c r="A7" s="44" t="s">
        <v>38</v>
      </c>
      <c r="B7" s="45">
        <v>37698</v>
      </c>
      <c r="C7" s="46" t="s">
        <v>51</v>
      </c>
      <c r="D7" s="43" t="s">
        <v>52</v>
      </c>
      <c r="E7" s="47" t="s">
        <v>53</v>
      </c>
      <c r="F7" s="46">
        <v>126</v>
      </c>
      <c r="G7" s="16">
        <f t="shared" si="8"/>
        <v>502</v>
      </c>
      <c r="H7" s="10">
        <f>ROUND(PRODUCT(G7/4),0)</f>
        <v>126</v>
      </c>
      <c r="I7" s="10">
        <f>ROUND(PRODUCT(G7/COUNT(F4:F7)),0)</f>
        <v>126</v>
      </c>
      <c r="J7" s="39">
        <v>0.30208333333333331</v>
      </c>
      <c r="K7" s="20">
        <f t="shared" si="5"/>
        <v>1.28125</v>
      </c>
      <c r="L7" s="49">
        <f t="shared" si="0"/>
        <v>17.399999999999999</v>
      </c>
      <c r="M7" s="35"/>
      <c r="N7" s="39">
        <v>0.375</v>
      </c>
      <c r="O7" s="20">
        <f t="shared" si="6"/>
        <v>1.5416666666666667</v>
      </c>
      <c r="P7" s="49">
        <f t="shared" si="1"/>
        <v>14</v>
      </c>
      <c r="Q7" s="20">
        <f t="shared" si="2"/>
        <v>7.2916666666666685E-2</v>
      </c>
      <c r="R7" s="20">
        <f t="shared" si="9"/>
        <v>0.26041666666666669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25">
      <c r="A8" s="44" t="s">
        <v>39</v>
      </c>
      <c r="B8" s="45">
        <v>37699</v>
      </c>
      <c r="C8" s="46" t="s">
        <v>53</v>
      </c>
      <c r="D8" s="43" t="s">
        <v>54</v>
      </c>
      <c r="E8" s="48" t="s">
        <v>55</v>
      </c>
      <c r="F8" s="4">
        <v>159</v>
      </c>
      <c r="G8" s="16">
        <f t="shared" si="8"/>
        <v>661</v>
      </c>
      <c r="H8" s="10">
        <f>ROUND(PRODUCT(G8/5),0)</f>
        <v>132</v>
      </c>
      <c r="I8" s="10">
        <f>ROUND(PRODUCT(G8/COUNT(F4:F8)),0)</f>
        <v>132</v>
      </c>
      <c r="J8" s="39">
        <v>0.3125</v>
      </c>
      <c r="K8" s="20">
        <f t="shared" si="5"/>
        <v>1.59375</v>
      </c>
      <c r="L8" s="49">
        <f t="shared" si="0"/>
        <v>21.2</v>
      </c>
      <c r="M8" s="35"/>
      <c r="N8" s="39">
        <v>0.375</v>
      </c>
      <c r="O8" s="20">
        <f t="shared" si="6"/>
        <v>1.9166666666666667</v>
      </c>
      <c r="P8" s="49">
        <f t="shared" si="1"/>
        <v>17.7</v>
      </c>
      <c r="Q8" s="20">
        <f t="shared" si="2"/>
        <v>6.25E-2</v>
      </c>
      <c r="R8" s="20">
        <f t="shared" si="9"/>
        <v>0.32291666666666669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4" t="s">
        <v>40</v>
      </c>
      <c r="B9" s="45">
        <v>37700</v>
      </c>
      <c r="C9" s="46" t="s">
        <v>55</v>
      </c>
      <c r="D9" s="43" t="s">
        <v>56</v>
      </c>
      <c r="E9" s="48" t="s">
        <v>57</v>
      </c>
      <c r="F9" s="4">
        <v>120</v>
      </c>
      <c r="G9" s="16">
        <f t="shared" si="8"/>
        <v>781</v>
      </c>
      <c r="H9" s="10">
        <f>ROUND(PRODUCT(G9/6),0)</f>
        <v>130</v>
      </c>
      <c r="I9" s="10">
        <f>ROUND(PRODUCT(G9/COUNT(F4:F9)),0)</f>
        <v>130</v>
      </c>
      <c r="J9" s="39">
        <v>0.25</v>
      </c>
      <c r="K9" s="20">
        <f t="shared" si="5"/>
        <v>1.84375</v>
      </c>
      <c r="L9" s="49">
        <f t="shared" si="0"/>
        <v>20</v>
      </c>
      <c r="M9" s="35"/>
      <c r="N9" s="39">
        <v>0.3125</v>
      </c>
      <c r="O9" s="20">
        <f t="shared" si="6"/>
        <v>2.229166666666667</v>
      </c>
      <c r="P9" s="49">
        <f t="shared" si="1"/>
        <v>16</v>
      </c>
      <c r="Q9" s="20">
        <f t="shared" si="2"/>
        <v>6.25E-2</v>
      </c>
      <c r="R9" s="20">
        <f t="shared" si="9"/>
        <v>0.38541666666666669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25">
      <c r="A10" s="44" t="s">
        <v>41</v>
      </c>
      <c r="B10" s="45">
        <v>37701</v>
      </c>
      <c r="C10" s="46" t="s">
        <v>57</v>
      </c>
      <c r="D10" s="43" t="s">
        <v>58</v>
      </c>
      <c r="E10" s="48" t="s">
        <v>59</v>
      </c>
      <c r="F10" s="4">
        <v>135</v>
      </c>
      <c r="G10" s="16">
        <f t="shared" si="8"/>
        <v>916</v>
      </c>
      <c r="H10" s="10">
        <f>ROUND(PRODUCT(G10/7),0)</f>
        <v>131</v>
      </c>
      <c r="I10" s="10">
        <f>ROUND(PRODUCT(G10/COUNT(F4:F10)),0)</f>
        <v>131</v>
      </c>
      <c r="J10" s="39">
        <v>0.27083333333333331</v>
      </c>
      <c r="K10" s="20">
        <f t="shared" si="5"/>
        <v>2.1145833333333335</v>
      </c>
      <c r="L10" s="49">
        <f t="shared" si="0"/>
        <v>20.8</v>
      </c>
      <c r="M10" s="34"/>
      <c r="N10" s="39">
        <v>0.38541666666666669</v>
      </c>
      <c r="O10" s="20">
        <f t="shared" si="6"/>
        <v>2.6145833333333335</v>
      </c>
      <c r="P10" s="49">
        <f t="shared" si="1"/>
        <v>14.6</v>
      </c>
      <c r="Q10" s="20">
        <f t="shared" si="2"/>
        <v>0.11458333333333337</v>
      </c>
      <c r="R10" s="20">
        <f t="shared" si="9"/>
        <v>0.5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25">
      <c r="A11" s="5" t="s">
        <v>42</v>
      </c>
      <c r="B11" s="45">
        <v>37702</v>
      </c>
      <c r="C11" s="46" t="s">
        <v>59</v>
      </c>
      <c r="D11" s="43" t="s">
        <v>60</v>
      </c>
      <c r="E11" s="48" t="s">
        <v>61</v>
      </c>
      <c r="F11" s="4">
        <v>102</v>
      </c>
      <c r="G11" s="16">
        <f t="shared" si="8"/>
        <v>1018</v>
      </c>
      <c r="H11" s="10">
        <f>ROUND(PRODUCT(G11/8),0)</f>
        <v>127</v>
      </c>
      <c r="I11" s="10">
        <f>ROUND(PRODUCT(G11/COUNT(F4:F11)),0)</f>
        <v>127</v>
      </c>
      <c r="J11" s="39">
        <v>0.22916666666666666</v>
      </c>
      <c r="K11" s="20">
        <f t="shared" si="5"/>
        <v>2.34375</v>
      </c>
      <c r="L11" s="49">
        <f t="shared" si="0"/>
        <v>18.5</v>
      </c>
      <c r="M11" s="35"/>
      <c r="N11" s="39">
        <v>0.3125</v>
      </c>
      <c r="O11" s="20">
        <f t="shared" si="6"/>
        <v>2.9270833333333335</v>
      </c>
      <c r="P11" s="49">
        <f t="shared" si="1"/>
        <v>13.6</v>
      </c>
      <c r="Q11" s="20">
        <f t="shared" si="2"/>
        <v>8.3333333333333343E-2</v>
      </c>
      <c r="R11" s="20">
        <f t="shared" si="9"/>
        <v>0.58333333333333337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30" t="s">
        <v>5</v>
      </c>
      <c r="B12" s="58"/>
      <c r="C12" s="59"/>
      <c r="D12" s="59"/>
      <c r="E12" s="60"/>
      <c r="F12" s="31">
        <f>SUM(F4:F11)</f>
        <v>1018</v>
      </c>
      <c r="G12" s="21">
        <f>SUM(G11)</f>
        <v>1018</v>
      </c>
      <c r="H12" s="21">
        <f>SUM(H11)</f>
        <v>127</v>
      </c>
      <c r="I12" s="21">
        <f>SUM(I11)</f>
        <v>127</v>
      </c>
      <c r="J12" s="22">
        <f>SUM(J4:J11)</f>
        <v>2.34375</v>
      </c>
      <c r="K12" s="37">
        <f>F12/SUM(HOUR(J12)+(ROUNDDOWN(J12,0)*24),PRODUCT(MINUTE(J12)/60))</f>
        <v>18.097777777777779</v>
      </c>
      <c r="L12" s="42">
        <f>SUM(L4:L11)/COUNT(F4:F11)</f>
        <v>18.237500000000001</v>
      </c>
      <c r="M12" s="50" t="e">
        <f>PRODUCT(SUM(M4:M11),1/COUNT(M4:M11))</f>
        <v>#DIV/0!</v>
      </c>
      <c r="N12" s="22">
        <f>SUM(N4:N11)</f>
        <v>2.9270833333333335</v>
      </c>
      <c r="O12" s="37">
        <f>F12/SUM(HOUR(N12)+(ROUNDDOWN(N12,0)*24),PRODUCT(MINUTE(N12)/60))</f>
        <v>14.491103202846976</v>
      </c>
      <c r="P12" s="42">
        <f>SUM(P4:P11)/COUNT(F4:F11)</f>
        <v>14.512499999999999</v>
      </c>
      <c r="Q12" s="22">
        <f>SUM(Q4:Q11)</f>
        <v>0.58333333333333337</v>
      </c>
      <c r="R12" s="21"/>
      <c r="S12" s="21" t="e">
        <f>ROUND(SUM(S4:S11)/COUNT(S4:S11),0)</f>
        <v>#DIV/0!</v>
      </c>
      <c r="T12" s="21" t="e">
        <f>ROUND(SUM(T4:T11)/COUNT(T4:T11),0)</f>
        <v>#DIV/0!</v>
      </c>
      <c r="U12" s="23">
        <f>SUM(U4:U11)</f>
        <v>0</v>
      </c>
      <c r="V12" s="21" t="e">
        <f>ROUND(SUM(V4:V11)/COUNT(V4:V11),0)</f>
        <v>#DIV/0!</v>
      </c>
      <c r="W12" s="21">
        <f>SUM(W11)</f>
        <v>0</v>
      </c>
      <c r="X12" s="21" t="e">
        <f>ROUND(SUM(X4:X11)/COUNT(V4:V11),0)</f>
        <v>#DIV/0!</v>
      </c>
      <c r="Y12" s="21">
        <f>SUM(Y11)</f>
        <v>0</v>
      </c>
      <c r="Z12" s="23">
        <f>SUM(Z4:Z11)</f>
        <v>0</v>
      </c>
      <c r="AA12" s="21" t="e">
        <f>ROUND(SUM(AA4:AA11)/COUNT(AA4:AA11),0)</f>
        <v>#DIV/0!</v>
      </c>
      <c r="AB12" s="36" t="e">
        <f t="shared" ref="AB12:AG12" si="13">SUM(AB4:AB11)/COUNT(AB4:AB11)</f>
        <v>#DIV/0!</v>
      </c>
      <c r="AC12" s="36" t="e">
        <f t="shared" si="13"/>
        <v>#DIV/0!</v>
      </c>
      <c r="AD12" s="36" t="e">
        <f t="shared" si="13"/>
        <v>#DIV/0!</v>
      </c>
      <c r="AE12" s="36" t="e">
        <f t="shared" si="13"/>
        <v>#DIV/0!</v>
      </c>
      <c r="AF12" s="36" t="e">
        <f t="shared" si="13"/>
        <v>#DIV/0!</v>
      </c>
      <c r="AG12" s="36" t="e">
        <f t="shared" si="13"/>
        <v>#DIV/0!</v>
      </c>
      <c r="AH12" s="36" t="e">
        <f>SUM(AH4:AH11)/COUNT(AG4:AG11)</f>
        <v>#DIV/0!</v>
      </c>
    </row>
    <row r="13" spans="1:34" ht="13">
      <c r="Q13" s="10"/>
      <c r="R13" s="10"/>
      <c r="S13" s="10"/>
      <c r="W13" s="17"/>
      <c r="Y13" s="17"/>
    </row>
    <row r="14" spans="1:34" ht="13">
      <c r="O14" s="10"/>
      <c r="P14" s="10"/>
      <c r="Q14" s="10"/>
      <c r="R14" s="32"/>
      <c r="S14" s="10"/>
      <c r="T14" s="10"/>
      <c r="U14" s="10"/>
      <c r="V14" s="10"/>
      <c r="W14" s="17"/>
      <c r="X14" s="10"/>
      <c r="Y14" s="17"/>
      <c r="Z14" s="10"/>
      <c r="AA14" s="10"/>
    </row>
    <row r="15" spans="1:34" ht="13">
      <c r="N15" s="41"/>
      <c r="O15" s="10"/>
      <c r="P15" s="10"/>
      <c r="Q15" s="40"/>
      <c r="R15" s="40"/>
      <c r="S15" s="10"/>
      <c r="T15" s="10"/>
      <c r="U15" s="10"/>
      <c r="V15" s="10"/>
      <c r="W15" s="10"/>
      <c r="X15" s="10"/>
      <c r="Y15" s="10"/>
      <c r="Z15" s="10"/>
      <c r="AA15" s="10"/>
    </row>
    <row r="16" spans="1:34" ht="13">
      <c r="O16" s="10"/>
      <c r="P16" s="10"/>
      <c r="Q16" s="40"/>
      <c r="R16" s="40"/>
      <c r="S16" s="10"/>
      <c r="T16" s="10"/>
      <c r="U16" s="10"/>
      <c r="V16" s="10"/>
      <c r="W16" s="10"/>
      <c r="X16" s="10"/>
      <c r="Y16" s="10"/>
      <c r="Z16" s="10"/>
      <c r="AA16" s="10"/>
    </row>
    <row r="17" spans="15:27" ht="13">
      <c r="O17" s="10"/>
      <c r="P17" s="10"/>
      <c r="Q17" s="10"/>
      <c r="R17" s="40"/>
      <c r="S17" s="10"/>
      <c r="T17" s="10"/>
      <c r="U17" s="10"/>
      <c r="V17" s="10"/>
      <c r="W17" s="10"/>
      <c r="X17" s="10"/>
      <c r="Y17" s="10"/>
      <c r="Z17" s="10"/>
      <c r="AA17" s="10"/>
    </row>
    <row r="18" spans="15:27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5D59-56A1-4E0A-B685-42C54A9577F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3A3F-3729-486A-9343-CDC5930198FB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2025-11-12T20:03:34Z</dcterms:modified>
</cp:coreProperties>
</file>