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3BE66BD-0624-4F89-9F6F-82A48DA482D3}" xr6:coauthVersionLast="47" xr6:coauthVersionMax="47" xr10:uidLastSave="{00000000-0000-0000-0000-000000000000}"/>
  <bookViews>
    <workbookView xWindow="-110" yWindow="-110" windowWidth="19420" windowHeight="10420" xr2:uid="{F38EE2D4-2CCA-446A-81CF-8F21D89D52F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9" i="1" s="1"/>
  <c r="O4" i="1"/>
  <c r="P4" i="1"/>
  <c r="P9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AH4" i="1"/>
  <c r="G5" i="1"/>
  <c r="H5" i="1" s="1"/>
  <c r="K5" i="1"/>
  <c r="L5" i="1"/>
  <c r="O5" i="1"/>
  <c r="O6" i="1" s="1"/>
  <c r="O7" i="1" s="1"/>
  <c r="O8" i="1" s="1"/>
  <c r="P5" i="1"/>
  <c r="Q5" i="1"/>
  <c r="U5" i="1"/>
  <c r="W5" i="1"/>
  <c r="X5" i="1"/>
  <c r="Z5" i="1"/>
  <c r="AH5" i="1"/>
  <c r="K6" i="1"/>
  <c r="L6" i="1"/>
  <c r="P6" i="1"/>
  <c r="Q6" i="1"/>
  <c r="U6" i="1"/>
  <c r="U9" i="1" s="1"/>
  <c r="W6" i="1"/>
  <c r="X6" i="1"/>
  <c r="Z6" i="1"/>
  <c r="AH6" i="1"/>
  <c r="K7" i="1"/>
  <c r="L7" i="1"/>
  <c r="P7" i="1"/>
  <c r="Q7" i="1"/>
  <c r="U7" i="1"/>
  <c r="W7" i="1"/>
  <c r="W8" i="1" s="1"/>
  <c r="W9" i="1" s="1"/>
  <c r="X7" i="1"/>
  <c r="Z7" i="1"/>
  <c r="AH7" i="1"/>
  <c r="K8" i="1"/>
  <c r="L8" i="1"/>
  <c r="P8" i="1"/>
  <c r="Q8" i="1"/>
  <c r="U8" i="1"/>
  <c r="X8" i="1"/>
  <c r="Z8" i="1" s="1"/>
  <c r="AH8" i="1"/>
  <c r="F9" i="1"/>
  <c r="K9" i="1" s="1"/>
  <c r="J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AH9" i="1"/>
  <c r="R7" i="1" l="1"/>
  <c r="R8" i="1" s="1"/>
  <c r="Z9" i="1"/>
  <c r="G6" i="1"/>
  <c r="Q9" i="1"/>
  <c r="I4" i="1"/>
  <c r="X9" i="1"/>
  <c r="I5" i="1"/>
  <c r="I6" i="1" l="1"/>
  <c r="H6" i="1"/>
  <c r="G7" i="1"/>
  <c r="G8" i="1" l="1"/>
  <c r="I7" i="1"/>
  <c r="H7" i="1"/>
  <c r="I8" i="1" l="1"/>
  <c r="I9" i="1" s="1"/>
  <c r="G9" i="1"/>
  <c r="H8" i="1"/>
  <c r="H9" i="1" s="1"/>
</calcChain>
</file>

<file path=xl/sharedStrings.xml><?xml version="1.0" encoding="utf-8"?>
<sst xmlns="http://schemas.openxmlformats.org/spreadsheetml/2006/main" count="54" uniqueCount="51">
  <si>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</si>
  <si>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</si>
  <si>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</si>
  <si>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</si>
  <si>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</si>
  <si>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</si>
  <si>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</si>
  <si>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</si>
  <si>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</si>
  <si>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</si>
  <si>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</si>
  <si>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</si>
  <si>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</si>
  <si>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</si>
  <si>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</si>
  <si>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</si>
  <si>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</si>
  <si>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</si>
  <si>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</si>
  <si>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</si>
  <si>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</si>
  <si>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</si>
  <si>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</si>
  <si>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</si>
  <si>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</si>
  <si>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</si>
  <si>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</si>
  <si>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</si>
  <si>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</si>
  <si>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</si>
  <si>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</si>
  <si>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</si>
  <si>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</si>
  <si>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</si>
  <si>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</si>
  <si>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</si>
  <si>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</si>
  <si>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</si>
  <si>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</si>
  <si>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</si>
  <si>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 - Plettenberg (5.-9.6.2014)</t>
  </si>
  <si>
    <r>
      <t xml:space="preserve">Statistik </t>
    </r>
    <r>
      <rPr>
        <b/>
        <sz val="20"/>
        <rFont val="Arial"/>
        <family val="2"/>
      </rPr>
      <t>Mainz - Plettenberg (5.-9.6.2014)</t>
    </r>
  </si>
  <si>
    <t>Mainz</t>
  </si>
  <si>
    <t>Koblenz</t>
  </si>
  <si>
    <t>Beuel - Köln - 90.000. km</t>
  </si>
  <si>
    <t>Zons</t>
  </si>
  <si>
    <t>Fähre - Düsseldorf</t>
  </si>
  <si>
    <t>Essen</t>
  </si>
  <si>
    <t>Welver</t>
  </si>
  <si>
    <t>Hagen</t>
  </si>
  <si>
    <t>Plettenberg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</si>
</sst>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126C-CE06-4AAA-9B00-90AB20BCE329}">
  <sheetPr codeName="Tabelle1"/>
  <dimension ref="A1:AH33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40</v>
      </c>
      <c r="B1" s="49"/>
      <c r="C1" s="49"/>
      <c r="D1" s="49"/>
      <c r="E1" s="49"/>
      <c r="F1" s="50"/>
      <c r="G1" s="52" t="s">
        <v>41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2" t="s">
        <v>35</v>
      </c>
      <c r="B4" s="43">
        <v>41795</v>
      </c>
      <c r="C4" s="5" t="s">
        <v>42</v>
      </c>
      <c r="D4" s="42"/>
      <c r="E4" s="4" t="s">
        <v>43</v>
      </c>
      <c r="F4" s="5">
        <v>109</v>
      </c>
      <c r="G4" s="12">
        <f>SUM(F4)</f>
        <v>109</v>
      </c>
      <c r="H4" s="12">
        <f>ROUND(PRODUCT(G4/1),0)</f>
        <v>109</v>
      </c>
      <c r="I4" s="12">
        <f>ROUND(PRODUCT(G4/COUNT(F4:F4)),0)</f>
        <v>109</v>
      </c>
      <c r="J4" s="35">
        <v>0.23541666666666669</v>
      </c>
      <c r="K4" s="17">
        <f>SUM(J4)</f>
        <v>0.23541666666666669</v>
      </c>
      <c r="L4" s="40">
        <f>IF(F4=0,0,ROUND(PRODUCT(F4/SUM(HOUR(J4),PRODUCT(MINUTE(J4)/60))),1))</f>
        <v>19.3</v>
      </c>
      <c r="M4" s="44">
        <v>53</v>
      </c>
      <c r="N4" s="35">
        <v>0.5625</v>
      </c>
      <c r="O4" s="17">
        <f>SUM(N4)</f>
        <v>0.5625</v>
      </c>
      <c r="P4" s="40">
        <f>IF(F4=0,0,ROUND(PRODUCT(F4/SUM(HOUR(N4),PRODUCT(MINUTE(N4)/60))),1))</f>
        <v>8.1</v>
      </c>
      <c r="Q4" s="17">
        <f>SUM(N4,-J4)</f>
        <v>0.32708333333333328</v>
      </c>
      <c r="R4" s="17">
        <f>SUM(Q4)</f>
        <v>0.32708333333333328</v>
      </c>
      <c r="S4" s="12">
        <v>140</v>
      </c>
      <c r="T4" s="10">
        <v>170</v>
      </c>
      <c r="U4" s="13">
        <f>SUM(-S4,T4)</f>
        <v>30</v>
      </c>
      <c r="V4" s="12">
        <v>275</v>
      </c>
      <c r="W4" s="13">
        <f>SUM(V4)</f>
        <v>275</v>
      </c>
      <c r="X4" s="12">
        <f>SUM(S4,-T4,V4)</f>
        <v>245</v>
      </c>
      <c r="Y4" s="13">
        <f>SUM(X4)</f>
        <v>245</v>
      </c>
      <c r="Z4" s="13">
        <f>SUM(V4,-X4)</f>
        <v>30</v>
      </c>
      <c r="AA4" s="12">
        <v>246</v>
      </c>
      <c r="AB4" s="12">
        <v>2</v>
      </c>
      <c r="AC4" s="12">
        <v>7</v>
      </c>
      <c r="AD4" s="12"/>
      <c r="AE4" s="12"/>
      <c r="AF4" s="12">
        <v>14</v>
      </c>
      <c r="AG4" s="12">
        <v>24</v>
      </c>
      <c r="AH4" s="14">
        <f>SUM(AG4,-AF4)</f>
        <v>10</v>
      </c>
    </row>
    <row r="5" spans="1:34" ht="13">
      <c r="A5" s="42" t="s">
        <v>36</v>
      </c>
      <c r="B5" s="43">
        <v>41796</v>
      </c>
      <c r="C5" s="5" t="s">
        <v>43</v>
      </c>
      <c r="D5" s="42" t="s">
        <v>44</v>
      </c>
      <c r="E5" s="4" t="s">
        <v>45</v>
      </c>
      <c r="F5" s="5">
        <v>145</v>
      </c>
      <c r="G5" s="10">
        <f>SUM(G4,F5)</f>
        <v>254</v>
      </c>
      <c r="H5" s="10">
        <f>ROUND(PRODUCT(G5/2),0)</f>
        <v>127</v>
      </c>
      <c r="I5" s="10">
        <f>ROUND(PRODUCT(G5/COUNT(F4:F5)),0)</f>
        <v>127</v>
      </c>
      <c r="J5" s="36">
        <v>0.3215277777777778</v>
      </c>
      <c r="K5" s="18">
        <f>SUM(J5,K4)</f>
        <v>0.55694444444444446</v>
      </c>
      <c r="L5" s="40">
        <f>IF(F5=0,0,ROUND(PRODUCT(F5/SUM(HOUR(J5),PRODUCT(MINUTE(J5)/60))),1))</f>
        <v>18.8</v>
      </c>
      <c r="M5" s="44">
        <v>55.5</v>
      </c>
      <c r="N5" s="36">
        <v>0.5</v>
      </c>
      <c r="O5" s="18">
        <f>SUM(N5,O4)</f>
        <v>1.0625</v>
      </c>
      <c r="P5" s="40">
        <f>IF(F5=0,0,ROUND(PRODUCT(F5/SUM(HOUR(N5),PRODUCT(MINUTE(N5)/60))),1))</f>
        <v>12.1</v>
      </c>
      <c r="Q5" s="18">
        <f>SUM(N5,-J5)</f>
        <v>0.1784722222222222</v>
      </c>
      <c r="R5" s="18">
        <f>SUM(Q5,R4)</f>
        <v>0.50555555555555554</v>
      </c>
      <c r="S5" s="10">
        <v>170</v>
      </c>
      <c r="T5" s="10">
        <v>50</v>
      </c>
      <c r="U5" s="15">
        <f>SUM(-S5,T5)</f>
        <v>-120</v>
      </c>
      <c r="V5" s="26">
        <v>282</v>
      </c>
      <c r="W5" s="15">
        <f>SUM(W4,V5)</f>
        <v>557</v>
      </c>
      <c r="X5" s="10">
        <f>SUM(S5,-T5,V5)</f>
        <v>402</v>
      </c>
      <c r="Y5" s="15">
        <f>SUM(Y4,X5)</f>
        <v>647</v>
      </c>
      <c r="Z5" s="15">
        <f>SUM(V5,-X5)</f>
        <v>-120</v>
      </c>
      <c r="AA5" s="10">
        <v>184</v>
      </c>
      <c r="AB5" s="10">
        <v>2</v>
      </c>
      <c r="AC5" s="27">
        <v>8</v>
      </c>
      <c r="AD5" s="26"/>
      <c r="AE5" s="27"/>
      <c r="AF5" s="27">
        <v>17</v>
      </c>
      <c r="AG5" s="27">
        <v>32</v>
      </c>
      <c r="AH5" s="16">
        <f>SUM(AG5,-AF5)</f>
        <v>15</v>
      </c>
    </row>
    <row r="6" spans="1:34" ht="13">
      <c r="A6" s="42" t="s">
        <v>37</v>
      </c>
      <c r="B6" s="43">
        <v>41797</v>
      </c>
      <c r="C6" s="5" t="s">
        <v>45</v>
      </c>
      <c r="D6" s="42" t="s">
        <v>46</v>
      </c>
      <c r="E6" s="4" t="s">
        <v>47</v>
      </c>
      <c r="F6" s="5">
        <v>81</v>
      </c>
      <c r="G6" s="10">
        <f>SUM(G5,F6)</f>
        <v>335</v>
      </c>
      <c r="H6" s="10">
        <f>ROUND(PRODUCT(G6/3),0)</f>
        <v>112</v>
      </c>
      <c r="I6" s="10">
        <f>ROUND(PRODUCT(G6/COUNT(F4:F6)),0)</f>
        <v>112</v>
      </c>
      <c r="J6" s="36">
        <v>0.20694444444444446</v>
      </c>
      <c r="K6" s="18">
        <f>SUM(J6,K5)</f>
        <v>0.76388888888888895</v>
      </c>
      <c r="L6" s="40">
        <f>IF(F6=0,0,ROUND(PRODUCT(F6/SUM(HOUR(J6),PRODUCT(MINUTE(J6)/60))),1))</f>
        <v>16.3</v>
      </c>
      <c r="M6" s="44">
        <v>46</v>
      </c>
      <c r="N6" s="36">
        <v>0.33333333333333331</v>
      </c>
      <c r="O6" s="18">
        <f>SUM(N6,O5)</f>
        <v>1.3958333333333333</v>
      </c>
      <c r="P6" s="40">
        <f>IF(F6=0,0,ROUND(PRODUCT(F6/SUM(HOUR(N6),PRODUCT(MINUTE(N6)/60))),1))</f>
        <v>10.1</v>
      </c>
      <c r="Q6" s="18">
        <f>SUM(N6,-J6)</f>
        <v>0.12638888888888886</v>
      </c>
      <c r="R6" s="18">
        <f>SUM(Q6,R5)</f>
        <v>0.63194444444444442</v>
      </c>
      <c r="S6" s="10">
        <v>50</v>
      </c>
      <c r="T6" s="26">
        <v>124</v>
      </c>
      <c r="U6" s="15">
        <f>SUM(-S6,T6)</f>
        <v>74</v>
      </c>
      <c r="V6" s="26">
        <v>286</v>
      </c>
      <c r="W6" s="15">
        <f>SUM(W5,V6)</f>
        <v>843</v>
      </c>
      <c r="X6" s="10">
        <f>SUM(S6,-T6,V6)</f>
        <v>212</v>
      </c>
      <c r="Y6" s="15">
        <f>SUM(Y5,X6)</f>
        <v>859</v>
      </c>
      <c r="Z6" s="15">
        <f>SUM(V6,-X6)</f>
        <v>74</v>
      </c>
      <c r="AA6" s="10">
        <v>128</v>
      </c>
      <c r="AB6" s="10">
        <v>2</v>
      </c>
      <c r="AC6" s="27">
        <v>10</v>
      </c>
      <c r="AD6" s="26"/>
      <c r="AE6" s="27"/>
      <c r="AF6" s="27">
        <v>28</v>
      </c>
      <c r="AG6" s="27">
        <v>36</v>
      </c>
      <c r="AH6" s="16">
        <f>SUM(AG6,-AF6)</f>
        <v>8</v>
      </c>
    </row>
    <row r="7" spans="1:34" ht="13">
      <c r="A7" s="42" t="s">
        <v>38</v>
      </c>
      <c r="B7" s="43">
        <v>41798</v>
      </c>
      <c r="C7" s="5"/>
      <c r="D7" s="42" t="s">
        <v>48</v>
      </c>
      <c r="E7" s="4"/>
      <c r="F7" s="5"/>
      <c r="G7" s="10">
        <f>SUM(G6,F7)</f>
        <v>335</v>
      </c>
      <c r="H7" s="10">
        <f>ROUND(PRODUCT(G7/4),0)</f>
        <v>84</v>
      </c>
      <c r="I7" s="10">
        <f>ROUND(PRODUCT(G7/COUNT(F4:F7)),0)</f>
        <v>112</v>
      </c>
      <c r="J7" s="36"/>
      <c r="K7" s="18">
        <f>SUM(J7,K6)</f>
        <v>0.76388888888888895</v>
      </c>
      <c r="L7" s="40">
        <f>IF(F7=0,0,ROUND(PRODUCT(F7/SUM(HOUR(J7),PRODUCT(MINUTE(J7)/60))),1))</f>
        <v>0</v>
      </c>
      <c r="M7" s="44"/>
      <c r="N7" s="36"/>
      <c r="O7" s="18">
        <f>SUM(N7,O6)</f>
        <v>1.3958333333333333</v>
      </c>
      <c r="P7" s="40">
        <f>IF(F7=0,0,ROUND(PRODUCT(F7/SUM(HOUR(N7),PRODUCT(MINUTE(N7)/60))),1))</f>
        <v>0</v>
      </c>
      <c r="Q7" s="18">
        <f>SUM(N7,-J7)</f>
        <v>0</v>
      </c>
      <c r="R7" s="18">
        <f>SUM(Q7,R6)</f>
        <v>0.63194444444444442</v>
      </c>
      <c r="S7" s="26"/>
      <c r="T7" s="26"/>
      <c r="U7" s="15">
        <f>SUM(-S7,T7)</f>
        <v>0</v>
      </c>
      <c r="V7" s="26"/>
      <c r="W7" s="15">
        <f>SUM(W6,V7)</f>
        <v>843</v>
      </c>
      <c r="X7" s="10">
        <f>SUM(S7,-T7,V7)</f>
        <v>0</v>
      </c>
      <c r="Y7" s="15">
        <f>SUM(Y6,X7)</f>
        <v>859</v>
      </c>
      <c r="Z7" s="15">
        <f>SUM(V7,-X7)</f>
        <v>0</v>
      </c>
      <c r="AA7" s="26"/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42" t="s">
        <v>39</v>
      </c>
      <c r="B8" s="43">
        <v>41799</v>
      </c>
      <c r="C8" s="5" t="s">
        <v>47</v>
      </c>
      <c r="D8" s="42" t="s">
        <v>49</v>
      </c>
      <c r="E8" s="4" t="s">
        <v>50</v>
      </c>
      <c r="F8" s="5">
        <v>109</v>
      </c>
      <c r="G8" s="10">
        <f>SUM(G7,F8)</f>
        <v>444</v>
      </c>
      <c r="H8" s="10">
        <f>ROUND(PRODUCT(G8/5),0)</f>
        <v>89</v>
      </c>
      <c r="I8" s="10">
        <f>ROUND(PRODUCT(G8/COUNT(F4:F8)),0)</f>
        <v>111</v>
      </c>
      <c r="J8" s="36">
        <v>0.24513888888888888</v>
      </c>
      <c r="K8" s="18">
        <f>SUM(J8,K7)</f>
        <v>1.0090277777777779</v>
      </c>
      <c r="L8" s="40">
        <f>IF(F8=0,0,ROUND(PRODUCT(F8/SUM(HOUR(J8),PRODUCT(MINUTE(J8)/60))),1))</f>
        <v>18.5</v>
      </c>
      <c r="M8" s="44">
        <v>37.5</v>
      </c>
      <c r="N8" s="36">
        <v>0.3125</v>
      </c>
      <c r="O8" s="18">
        <f>SUM(N8,O7)</f>
        <v>1.7083333333333333</v>
      </c>
      <c r="P8" s="40">
        <f>IF(F8=0,0,ROUND(PRODUCT(F8/SUM(HOUR(N8),PRODUCT(MINUTE(N8)/60))),1))</f>
        <v>14.5</v>
      </c>
      <c r="Q8" s="18">
        <f>SUM(N8,-J8)</f>
        <v>6.7361111111111122E-2</v>
      </c>
      <c r="R8" s="18">
        <f>SUM(Q8,R7)</f>
        <v>0.69930555555555551</v>
      </c>
      <c r="S8" s="26">
        <v>124</v>
      </c>
      <c r="T8" s="26">
        <v>200</v>
      </c>
      <c r="U8" s="15">
        <f>SUM(-S8,T8)</f>
        <v>76</v>
      </c>
      <c r="V8" s="26">
        <v>366</v>
      </c>
      <c r="W8" s="15">
        <f>SUM(W7,V8)</f>
        <v>1209</v>
      </c>
      <c r="X8" s="10">
        <f>SUM(S8,-T8,V8)</f>
        <v>290</v>
      </c>
      <c r="Y8" s="15">
        <f>SUM(Y7,X8)</f>
        <v>1149</v>
      </c>
      <c r="Z8" s="15">
        <f>SUM(V8,-X8)</f>
        <v>76</v>
      </c>
      <c r="AA8" s="26">
        <v>204</v>
      </c>
      <c r="AB8" s="26">
        <v>2</v>
      </c>
      <c r="AC8" s="27">
        <v>10</v>
      </c>
      <c r="AD8" s="26"/>
      <c r="AE8" s="27"/>
      <c r="AF8" s="27">
        <v>22</v>
      </c>
      <c r="AG8" s="27">
        <v>35</v>
      </c>
      <c r="AH8" s="16">
        <f>SUM(AG8,-AF8)</f>
        <v>13</v>
      </c>
    </row>
    <row r="9" spans="1:34" ht="13">
      <c r="A9" s="28" t="s">
        <v>5</v>
      </c>
      <c r="B9" s="55"/>
      <c r="C9" s="56"/>
      <c r="D9" s="56"/>
      <c r="E9" s="57"/>
      <c r="F9" s="29">
        <f>SUM(F4:F8)</f>
        <v>444</v>
      </c>
      <c r="G9" s="19">
        <f>SUM(G8)</f>
        <v>444</v>
      </c>
      <c r="H9" s="19">
        <f>SUM(H8)</f>
        <v>89</v>
      </c>
      <c r="I9" s="19">
        <f>SUM(I8)</f>
        <v>111</v>
      </c>
      <c r="J9" s="20">
        <f>SUM(J4:J8)</f>
        <v>1.0090277777777779</v>
      </c>
      <c r="K9" s="34">
        <f>F9/SUM(HOUR(J9)+(ROUNDDOWN(J9,0)*24),PRODUCT(MINUTE(J9)/60))</f>
        <v>18.334480385409499</v>
      </c>
      <c r="L9" s="39">
        <f>SUM(L4:L8)/COUNT(F4:F8)</f>
        <v>18.225000000000001</v>
      </c>
      <c r="M9" s="41">
        <f>PRODUCT(SUM(M4:M8),1/COUNT(M4:M8))</f>
        <v>48</v>
      </c>
      <c r="N9" s="20">
        <f>SUM(N4:N8)</f>
        <v>1.7083333333333333</v>
      </c>
      <c r="O9" s="34">
        <f>F9/SUM(HOUR(N9)+(ROUNDDOWN(N9,0)*24),PRODUCT(MINUTE(N9)/60))</f>
        <v>10.829268292682928</v>
      </c>
      <c r="P9" s="39">
        <f>SUM(P4:P8)/COUNT(F4:F8)</f>
        <v>11.2</v>
      </c>
      <c r="Q9" s="20">
        <f>SUM(Q4:Q8)</f>
        <v>0.69930555555555551</v>
      </c>
      <c r="R9" s="19"/>
      <c r="S9" s="19">
        <f>ROUND(SUM(S4:S8)/COUNT(S4:S8),0)</f>
        <v>121</v>
      </c>
      <c r="T9" s="19">
        <f>ROUND(SUM(T4:T8)/COUNT(T4:T8),0)</f>
        <v>136</v>
      </c>
      <c r="U9" s="21">
        <f>SUM(U4:U8)</f>
        <v>60</v>
      </c>
      <c r="V9" s="19">
        <f>ROUND(SUM(V4:V8)/COUNT(V4:V8),0)</f>
        <v>302</v>
      </c>
      <c r="W9" s="19">
        <f>SUM(W8)</f>
        <v>1209</v>
      </c>
      <c r="X9" s="19">
        <f>ROUND(SUM(X4:X8)/COUNT(V4:V8),0)</f>
        <v>287</v>
      </c>
      <c r="Y9" s="19">
        <f>SUM(Y8)</f>
        <v>1149</v>
      </c>
      <c r="Z9" s="21">
        <f>SUM(Z4:Z8)</f>
        <v>60</v>
      </c>
      <c r="AA9" s="19">
        <f>ROUND(SUM(AA4:AA8)/COUNT(AA4:AA8),0)</f>
        <v>191</v>
      </c>
      <c r="AB9" s="33">
        <f t="shared" ref="AB9:AG9" si="0">SUM(AB4:AB8)/COUNT(AB4:AB8)</f>
        <v>2</v>
      </c>
      <c r="AC9" s="33">
        <f t="shared" si="0"/>
        <v>8.75</v>
      </c>
      <c r="AD9" s="33" t="e">
        <f t="shared" si="0"/>
        <v>#DIV/0!</v>
      </c>
      <c r="AE9" s="33" t="e">
        <f t="shared" si="0"/>
        <v>#DIV/0!</v>
      </c>
      <c r="AF9" s="33">
        <f t="shared" si="0"/>
        <v>20.25</v>
      </c>
      <c r="AG9" s="33">
        <f t="shared" si="0"/>
        <v>31.75</v>
      </c>
      <c r="AH9" s="33">
        <f>SUM(AH4:AH8)/COUNT(AG4:AG8)</f>
        <v>11.5</v>
      </c>
    </row>
    <row r="10" spans="1:34" ht="13">
      <c r="Q10" s="10"/>
      <c r="R10" s="10"/>
      <c r="S10" s="10"/>
      <c r="W10" s="15"/>
      <c r="Y10" s="15"/>
    </row>
    <row r="11" spans="1:34" ht="13">
      <c r="O11" s="10"/>
      <c r="P11" s="10"/>
      <c r="Q11" s="10"/>
      <c r="R11" s="30"/>
      <c r="S11" s="10"/>
      <c r="T11" s="10"/>
      <c r="U11" s="10"/>
      <c r="V11" s="10"/>
      <c r="W11" s="15"/>
      <c r="X11" s="10"/>
      <c r="Y11" s="15"/>
      <c r="Z11" s="10"/>
      <c r="AA11" s="10"/>
    </row>
    <row r="12" spans="1:34" ht="13">
      <c r="N12" s="38"/>
      <c r="O12" s="10"/>
      <c r="P12" s="10"/>
      <c r="Q12" s="37"/>
      <c r="R12" s="37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37"/>
      <c r="R13" s="37"/>
      <c r="S13" s="10"/>
      <c r="T13" s="10"/>
      <c r="U13" s="10"/>
      <c r="V13" s="10"/>
      <c r="W13" s="10"/>
      <c r="X13" s="10"/>
      <c r="Y13" s="10"/>
      <c r="Z13" s="10"/>
      <c r="AA13" s="10"/>
    </row>
    <row r="14" spans="1:34" ht="13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7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4">
      <c r="D16" s="10"/>
      <c r="E16" s="10"/>
      <c r="F16" s="45"/>
      <c r="G16" s="10"/>
      <c r="H16" s="10"/>
      <c r="I16" s="10"/>
      <c r="J16" s="10"/>
      <c r="K16" s="10"/>
      <c r="L16" s="46"/>
      <c r="M16" s="10"/>
      <c r="N16" s="10"/>
      <c r="O16" s="10"/>
      <c r="P16" s="10"/>
      <c r="Q16" s="31"/>
      <c r="R16" s="10"/>
      <c r="S16" s="31"/>
      <c r="T16" s="10"/>
      <c r="U16" s="10"/>
    </row>
    <row r="17" spans="4:21">
      <c r="D17" s="10"/>
      <c r="E17" s="10"/>
      <c r="F17" s="45"/>
      <c r="G17" s="10"/>
      <c r="H17" s="10"/>
      <c r="I17" s="10"/>
      <c r="J17" s="10"/>
      <c r="K17" s="10"/>
      <c r="L17" s="46"/>
      <c r="M17" s="10"/>
      <c r="N17" s="10"/>
      <c r="O17" s="10"/>
      <c r="P17" s="10"/>
      <c r="Q17" s="31"/>
      <c r="R17" s="10"/>
      <c r="S17" s="31"/>
      <c r="T17" s="10"/>
      <c r="U17" s="10"/>
    </row>
    <row r="18" spans="4:21">
      <c r="D18" s="10"/>
      <c r="E18" s="10"/>
      <c r="F18" s="45"/>
      <c r="G18" s="10"/>
      <c r="H18" s="10"/>
      <c r="I18" s="10"/>
      <c r="J18" s="10"/>
      <c r="K18" s="10"/>
      <c r="L18" s="46"/>
      <c r="M18" s="10"/>
      <c r="N18" s="10"/>
      <c r="O18" s="10"/>
      <c r="P18" s="10"/>
      <c r="Q18" s="31"/>
      <c r="R18" s="10"/>
      <c r="S18" s="31"/>
      <c r="T18" s="10"/>
      <c r="U18" s="10"/>
    </row>
    <row r="19" spans="4:21">
      <c r="D19" s="10"/>
      <c r="E19" s="10"/>
      <c r="F19" s="45"/>
      <c r="G19" s="10"/>
      <c r="H19" s="10"/>
      <c r="I19" s="10"/>
      <c r="J19" s="10"/>
      <c r="K19" s="10"/>
      <c r="L19" s="46"/>
      <c r="M19" s="10"/>
      <c r="N19" s="10"/>
      <c r="O19" s="10"/>
      <c r="P19" s="10"/>
      <c r="Q19" s="32"/>
      <c r="R19" s="10"/>
      <c r="S19" s="31"/>
      <c r="T19" s="10"/>
      <c r="U19" s="10"/>
    </row>
    <row r="20" spans="4:21">
      <c r="D20" s="10"/>
      <c r="E20" s="10"/>
      <c r="F20" s="45"/>
      <c r="G20" s="10"/>
      <c r="H20" s="10"/>
      <c r="I20" s="10"/>
      <c r="J20" s="10"/>
      <c r="K20" s="10"/>
      <c r="L20" s="46"/>
      <c r="M20" s="10"/>
      <c r="N20" s="10"/>
      <c r="O20" s="10"/>
      <c r="P20" s="10"/>
      <c r="Q20" s="32"/>
      <c r="R20" s="10"/>
      <c r="S20" s="31"/>
      <c r="T20" s="10"/>
      <c r="U20" s="10"/>
    </row>
    <row r="21" spans="4:21">
      <c r="D21" s="10"/>
      <c r="E21" s="10"/>
      <c r="F21" s="45"/>
      <c r="G21" s="10"/>
      <c r="H21" s="10"/>
      <c r="I21" s="10"/>
      <c r="J21" s="10"/>
      <c r="K21" s="10"/>
      <c r="L21" s="46"/>
      <c r="M21" s="10"/>
      <c r="N21" s="10"/>
      <c r="O21" s="10"/>
      <c r="P21" s="10"/>
      <c r="Q21" s="32"/>
      <c r="R21" s="10"/>
      <c r="S21" s="31"/>
      <c r="T21" s="10"/>
      <c r="U21" s="10"/>
    </row>
    <row r="22" spans="4:21">
      <c r="D22" s="10"/>
      <c r="E22" s="10"/>
      <c r="F22" s="45"/>
      <c r="G22" s="10"/>
      <c r="H22" s="10"/>
      <c r="I22" s="10"/>
      <c r="J22" s="10"/>
      <c r="K22" s="10"/>
      <c r="L22" s="46"/>
      <c r="M22" s="10"/>
      <c r="N22" s="10"/>
      <c r="O22" s="10"/>
      <c r="P22" s="10"/>
      <c r="Q22" s="31"/>
      <c r="R22" s="10"/>
      <c r="S22" s="31"/>
      <c r="T22" s="10"/>
      <c r="U22" s="10"/>
    </row>
    <row r="23" spans="4:21">
      <c r="D23" s="10"/>
      <c r="E23" s="10"/>
      <c r="F23" s="45"/>
      <c r="G23" s="10"/>
      <c r="H23" s="10"/>
      <c r="I23" s="10"/>
      <c r="J23" s="10"/>
      <c r="K23" s="10"/>
      <c r="L23" s="46"/>
      <c r="M23" s="10"/>
      <c r="N23" s="10"/>
      <c r="O23" s="10"/>
      <c r="P23" s="10"/>
      <c r="Q23" s="32"/>
      <c r="R23" s="10"/>
      <c r="S23" s="31"/>
      <c r="T23" s="10"/>
      <c r="U23" s="10"/>
    </row>
    <row r="24" spans="4:21">
      <c r="D24" s="10"/>
      <c r="E24" s="10"/>
      <c r="F24" s="45"/>
      <c r="G24" s="10"/>
      <c r="H24" s="10"/>
      <c r="I24" s="10"/>
      <c r="J24" s="10"/>
      <c r="K24" s="10"/>
      <c r="L24" s="46"/>
      <c r="M24" s="10"/>
      <c r="N24" s="10"/>
      <c r="O24" s="10"/>
      <c r="P24" s="10"/>
      <c r="Q24" s="31"/>
      <c r="R24" s="10"/>
      <c r="S24" s="31"/>
      <c r="T24" s="10"/>
      <c r="U24" s="10"/>
    </row>
    <row r="25" spans="4:21">
      <c r="D25" s="10"/>
      <c r="E25" s="10"/>
      <c r="F25" s="47"/>
      <c r="G25" s="10"/>
      <c r="H25" s="10"/>
      <c r="I25" s="10"/>
      <c r="J25" s="10"/>
      <c r="K25" s="10"/>
      <c r="L25" s="46"/>
      <c r="M25" s="10"/>
      <c r="N25" s="10"/>
      <c r="O25" s="10"/>
      <c r="P25" s="10"/>
      <c r="Q25" s="31"/>
      <c r="R25" s="10"/>
      <c r="S25" s="31"/>
      <c r="T25" s="10"/>
      <c r="U25" s="10"/>
    </row>
    <row r="26" spans="4:21">
      <c r="D26" s="10"/>
      <c r="E26" s="10"/>
      <c r="F26" s="45"/>
      <c r="G26" s="10"/>
      <c r="H26" s="10"/>
      <c r="I26" s="10"/>
      <c r="J26" s="10"/>
      <c r="K26" s="10"/>
      <c r="L26" s="46"/>
      <c r="M26" s="10"/>
      <c r="N26" s="10"/>
      <c r="O26" s="10"/>
      <c r="P26" s="10"/>
      <c r="Q26" s="32"/>
      <c r="R26" s="10"/>
      <c r="S26" s="31"/>
      <c r="T26" s="10"/>
      <c r="U26" s="10"/>
    </row>
    <row r="27" spans="4:21">
      <c r="D27" s="10"/>
      <c r="E27" s="10"/>
      <c r="F27" s="45"/>
      <c r="G27" s="10"/>
      <c r="H27" s="10"/>
      <c r="I27" s="10"/>
      <c r="J27" s="10"/>
      <c r="K27" s="10"/>
      <c r="L27" s="46"/>
      <c r="M27" s="10"/>
      <c r="N27" s="10"/>
      <c r="O27" s="10"/>
      <c r="P27" s="10"/>
      <c r="Q27" s="32"/>
      <c r="R27" s="10"/>
      <c r="S27" s="31"/>
      <c r="T27" s="10"/>
      <c r="U27" s="10"/>
    </row>
    <row r="28" spans="4:21">
      <c r="D28" s="10"/>
      <c r="E28" s="10"/>
      <c r="F28" s="45"/>
      <c r="G28" s="10"/>
      <c r="H28" s="10"/>
      <c r="I28" s="10"/>
      <c r="J28" s="10"/>
      <c r="K28" s="10"/>
      <c r="L28" s="46"/>
      <c r="M28" s="10"/>
      <c r="N28" s="10"/>
      <c r="O28" s="10"/>
      <c r="P28" s="10"/>
      <c r="Q28" s="32"/>
      <c r="R28" s="10"/>
      <c r="S28" s="31"/>
      <c r="T28" s="10"/>
      <c r="U28" s="10"/>
    </row>
    <row r="29" spans="4:21">
      <c r="D29" s="10"/>
      <c r="E29" s="10"/>
      <c r="F29" s="45"/>
      <c r="G29" s="10"/>
      <c r="H29" s="10"/>
      <c r="I29" s="10"/>
      <c r="J29" s="10"/>
      <c r="K29" s="10"/>
      <c r="L29" s="46"/>
      <c r="M29" s="10"/>
      <c r="N29" s="10"/>
      <c r="O29" s="10"/>
      <c r="P29" s="10"/>
      <c r="Q29" s="31"/>
      <c r="R29" s="10"/>
      <c r="S29" s="31"/>
      <c r="T29" s="10"/>
      <c r="U29" s="10"/>
    </row>
    <row r="30" spans="4:21">
      <c r="D30" s="10"/>
      <c r="E30" s="10"/>
      <c r="F30" s="45"/>
      <c r="G30" s="10"/>
      <c r="H30" s="10"/>
      <c r="I30" s="10"/>
      <c r="J30" s="10"/>
      <c r="K30" s="10"/>
      <c r="L30" s="46"/>
      <c r="M30" s="10"/>
      <c r="N30" s="10"/>
      <c r="O30" s="10"/>
      <c r="P30" s="10"/>
      <c r="Q30" s="32"/>
      <c r="R30" s="10"/>
      <c r="S30" s="31"/>
      <c r="T30" s="10"/>
      <c r="U30" s="10"/>
    </row>
    <row r="31" spans="4:21">
      <c r="D31" s="10"/>
      <c r="E31" s="10"/>
      <c r="F31" s="45"/>
      <c r="G31" s="10"/>
      <c r="H31" s="10"/>
      <c r="I31" s="10"/>
      <c r="J31" s="10"/>
      <c r="K31" s="10"/>
      <c r="L31" s="46"/>
      <c r="M31" s="10"/>
      <c r="N31" s="10"/>
      <c r="O31" s="10"/>
      <c r="P31" s="10"/>
      <c r="Q31" s="31"/>
      <c r="R31" s="10"/>
      <c r="S31" s="31"/>
      <c r="T31" s="10"/>
      <c r="U31" s="10"/>
    </row>
    <row r="32" spans="4:2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4:21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0BDB-A603-428D-BC0C-27E35153658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CB75-7E2F-40D1-85FB-54F141B12AC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2025-11-12T20:12:31Z</dcterms:modified>
</cp:coreProperties>
</file>