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1C5A6AFB-9DB2-4152-9BE6-35D48F709E62}" xr6:coauthVersionLast="47" xr6:coauthVersionMax="47" xr10:uidLastSave="{00000000-0000-0000-0000-000000000000}"/>
  <bookViews>
    <workbookView xWindow="-110" yWindow="-110" windowWidth="19420" windowHeight="10420" xr2:uid="{02524325-C5B9-4200-930F-14A97880F566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K4" i="1"/>
  <c r="L4" i="1"/>
  <c r="O4" i="1"/>
  <c r="O5" i="1" s="1"/>
  <c r="O6" i="1" s="1"/>
  <c r="O7" i="1" s="1"/>
  <c r="O8" i="1" s="1"/>
  <c r="P4" i="1"/>
  <c r="P9" i="1" s="1"/>
  <c r="Q4" i="1"/>
  <c r="R4" i="1" s="1"/>
  <c r="R5" i="1" s="1"/>
  <c r="R6" i="1" s="1"/>
  <c r="R7" i="1" s="1"/>
  <c r="R8" i="1" s="1"/>
  <c r="U4" i="1"/>
  <c r="W4" i="1"/>
  <c r="X4" i="1"/>
  <c r="Y4" i="1"/>
  <c r="Y5" i="1" s="1"/>
  <c r="Y6" i="1" s="1"/>
  <c r="Y7" i="1" s="1"/>
  <c r="Y8" i="1" s="1"/>
  <c r="Y9" i="1" s="1"/>
  <c r="Z4" i="1"/>
  <c r="AH4" i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X5" i="1"/>
  <c r="Z5" i="1"/>
  <c r="AH5" i="1"/>
  <c r="K6" i="1"/>
  <c r="K7" i="1" s="1"/>
  <c r="K8" i="1" s="1"/>
  <c r="L6" i="1"/>
  <c r="P6" i="1"/>
  <c r="Q6" i="1"/>
  <c r="U6" i="1"/>
  <c r="U9" i="1" s="1"/>
  <c r="X6" i="1"/>
  <c r="Z6" i="1" s="1"/>
  <c r="Z9" i="1" s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F9" i="1"/>
  <c r="K9" i="1" s="1"/>
  <c r="J9" i="1"/>
  <c r="L9" i="1"/>
  <c r="M9" i="1"/>
  <c r="N9" i="1"/>
  <c r="O9" i="1"/>
  <c r="S9" i="1"/>
  <c r="T9" i="1"/>
  <c r="V9" i="1"/>
  <c r="AA9" i="1"/>
  <c r="AB9" i="1"/>
  <c r="AC9" i="1"/>
  <c r="AD9" i="1"/>
  <c r="AE9" i="1"/>
  <c r="AF9" i="1"/>
  <c r="AG9" i="1"/>
  <c r="AH9" i="1"/>
  <c r="Q9" i="1" l="1"/>
  <c r="G6" i="1"/>
  <c r="X9" i="1"/>
  <c r="I5" i="1"/>
  <c r="I6" i="1" l="1"/>
  <c r="G7" i="1"/>
  <c r="H6" i="1"/>
  <c r="H7" i="1" l="1"/>
  <c r="I7" i="1"/>
  <c r="G8" i="1"/>
  <c r="H8" i="1" l="1"/>
  <c r="H9" i="1" s="1"/>
  <c r="I8" i="1"/>
  <c r="I9" i="1" s="1"/>
  <c r="G9" i="1"/>
</calcChain>
</file>

<file path=xl/sharedStrings.xml><?xml version="1.0" encoding="utf-8"?>
<sst xmlns="http://schemas.openxmlformats.org/spreadsheetml/2006/main" count="57" uniqueCount="52">
  <si>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</si>
  <si>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</si>
  <si>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</si>
  <si>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</si>
  <si>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</si>
  <si>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</si>
  <si>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</si>
  <si>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</si>
  <si>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</si>
  <si>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</si>
  <si>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</si>
  <si>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</si>
  <si>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</si>
  <si>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</si>
  <si>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</si>
  <si>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</si>
  <si>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</si>
  <si>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</si>
  <si>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</si>
  <si>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</si>
  <si>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</si>
  <si>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</si>
  <si>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</si>
  <si>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</si>
  <si>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</si>
  <si>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</si>
  <si>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</si>
  <si>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</si>
  <si>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</si>
  <si>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</si>
  <si>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</si>
  <si>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</si>
  <si>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</si>
  <si>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</si>
  <si>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</si>
  <si>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</si>
  <si>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</si>
  <si>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</si>
  <si>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</si>
  <si>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</si>
  <si>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Braunschweig</t>
  </si>
  <si>
    <t>Mittellandkanal</t>
  </si>
  <si>
    <t>Wolfsburg</t>
  </si>
  <si>
    <t>Magdeburg</t>
  </si>
  <si>
    <t>Elbe - Elbe-Havel-Kanal</t>
  </si>
  <si>
    <t>Genthin</t>
  </si>
  <si>
    <t>Elbe-Havel-Kanal - Havel</t>
  </si>
  <si>
    <t>Rathenow</t>
  </si>
  <si>
    <t>Havel - Elbe</t>
  </si>
  <si>
    <t>Wittenberge</t>
  </si>
  <si>
    <t>Braunschweig - Havel - Wittenberge (3.-7.4.2019)</t>
  </si>
  <si>
    <r>
      <t>Statistik</t>
    </r>
    <r>
      <rPr>
        <b/>
        <sz val="20"/>
        <rFont val="Arial"/>
        <family val="2"/>
      </rPr>
      <t xml:space="preserve"> Braunschweig - Havel - Wittenberge (3.-7.4.2019)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</si>
</sst>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FC0B-B83B-473B-90E7-C28D53289C4D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8" t="s">
        <v>50</v>
      </c>
      <c r="B1" s="49"/>
      <c r="C1" s="49"/>
      <c r="D1" s="49"/>
      <c r="E1" s="49"/>
      <c r="F1" s="50"/>
      <c r="G1" s="52" t="s">
        <v>51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3" t="s">
        <v>35</v>
      </c>
      <c r="B4" s="45">
        <v>43558</v>
      </c>
      <c r="C4" s="46" t="s">
        <v>40</v>
      </c>
      <c r="D4" s="44" t="s">
        <v>41</v>
      </c>
      <c r="E4" s="47" t="s">
        <v>42</v>
      </c>
      <c r="F4" s="46">
        <v>35</v>
      </c>
      <c r="G4" s="10">
        <f>SUM(F4)</f>
        <v>35</v>
      </c>
      <c r="H4" s="11">
        <f>ROUND(PRODUCT(G4/1),0)</f>
        <v>35</v>
      </c>
      <c r="I4" s="11">
        <f>ROUND(PRODUCT(G4/COUNT(F4:F4)),0)</f>
        <v>35</v>
      </c>
      <c r="J4" s="36">
        <v>9.7222222222222224E-2</v>
      </c>
      <c r="K4" s="17">
        <f>SUM(J4)</f>
        <v>9.7222222222222224E-2</v>
      </c>
      <c r="L4" s="41">
        <f>IF(F4=0,0,ROUND(PRODUCT(F4/SUM(HOUR(J4),PRODUCT(MINUTE(J4)/60))),1))</f>
        <v>15</v>
      </c>
      <c r="M4" s="31">
        <v>26.3</v>
      </c>
      <c r="N4" s="36">
        <v>0.10625</v>
      </c>
      <c r="O4" s="17">
        <f>SUM(N4)</f>
        <v>0.10625</v>
      </c>
      <c r="P4" s="41">
        <f>IF(F4=0,0,ROUND(PRODUCT(F4/SUM(HOUR(N4),PRODUCT(MINUTE(N4)/60))),1))</f>
        <v>13.7</v>
      </c>
      <c r="Q4" s="17">
        <f>SUM(N4,-J4)</f>
        <v>9.0277777777777735E-3</v>
      </c>
      <c r="R4" s="17">
        <f>SUM(Q4)</f>
        <v>9.0277777777777735E-3</v>
      </c>
      <c r="S4" s="11"/>
      <c r="T4" s="8"/>
      <c r="U4" s="12">
        <f>SUM(-S4,T4)</f>
        <v>0</v>
      </c>
      <c r="V4" s="11"/>
      <c r="W4" s="12">
        <f>SUM(V4)</f>
        <v>0</v>
      </c>
      <c r="X4" s="11">
        <f>SUM(S4,-T4,V4)</f>
        <v>0</v>
      </c>
      <c r="Y4" s="12">
        <f>SUM(X4)</f>
        <v>0</v>
      </c>
      <c r="Z4" s="12">
        <f>SUM(V4,-X4)</f>
        <v>0</v>
      </c>
      <c r="AA4" s="11"/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3" t="s">
        <v>36</v>
      </c>
      <c r="B5" s="45">
        <v>43559</v>
      </c>
      <c r="C5" s="46" t="s">
        <v>42</v>
      </c>
      <c r="D5" s="44" t="s">
        <v>41</v>
      </c>
      <c r="E5" s="47" t="s">
        <v>43</v>
      </c>
      <c r="F5" s="46">
        <v>99</v>
      </c>
      <c r="G5" s="14">
        <f>SUM(G4,F5)</f>
        <v>134</v>
      </c>
      <c r="H5" s="8">
        <f>ROUND(PRODUCT(G5/2),0)</f>
        <v>67</v>
      </c>
      <c r="I5" s="8">
        <f>ROUND(PRODUCT(G5/COUNT(F4:F5)),0)</f>
        <v>67</v>
      </c>
      <c r="J5" s="37">
        <v>0.24652777777777779</v>
      </c>
      <c r="K5" s="18">
        <f>SUM(J5,K4)</f>
        <v>0.34375</v>
      </c>
      <c r="L5" s="41">
        <f>IF(F5=0,0,ROUND(PRODUCT(F5/SUM(HOUR(J5),PRODUCT(MINUTE(J5)/60))),1))</f>
        <v>16.7</v>
      </c>
      <c r="M5" s="32">
        <v>27.8</v>
      </c>
      <c r="N5" s="37">
        <v>0.58333333333333337</v>
      </c>
      <c r="O5" s="18">
        <f>SUM(N5,O4)</f>
        <v>0.68958333333333333</v>
      </c>
      <c r="P5" s="41">
        <f>IF(F5=0,0,ROUND(PRODUCT(F5/SUM(HOUR(N5),PRODUCT(MINUTE(N5)/60))),1))</f>
        <v>7.1</v>
      </c>
      <c r="Q5" s="18">
        <f>SUM(N5,-J5)</f>
        <v>0.33680555555555558</v>
      </c>
      <c r="R5" s="18">
        <f>SUM(Q5,R4)</f>
        <v>0.34583333333333333</v>
      </c>
      <c r="S5" s="8"/>
      <c r="T5" s="8"/>
      <c r="U5" s="15">
        <f>SUM(-S5,T5)</f>
        <v>0</v>
      </c>
      <c r="V5" s="26"/>
      <c r="W5" s="15">
        <f>SUM(W4,V5)</f>
        <v>0</v>
      </c>
      <c r="X5" s="8">
        <f>SUM(S5,-T5,V5)</f>
        <v>0</v>
      </c>
      <c r="Y5" s="15">
        <f>SUM(Y4,X5)</f>
        <v>0</v>
      </c>
      <c r="Z5" s="15">
        <f>SUM(V5,-X5)</f>
        <v>0</v>
      </c>
      <c r="AA5" s="8"/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3" t="s">
        <v>37</v>
      </c>
      <c r="B6" s="45">
        <v>43560</v>
      </c>
      <c r="C6" s="46" t="s">
        <v>43</v>
      </c>
      <c r="D6" s="44" t="s">
        <v>44</v>
      </c>
      <c r="E6" s="47" t="s">
        <v>45</v>
      </c>
      <c r="F6" s="46">
        <v>86</v>
      </c>
      <c r="G6" s="14">
        <f>SUM(G5,F6)</f>
        <v>220</v>
      </c>
      <c r="H6" s="8">
        <f>ROUND(PRODUCT(G6/3),0)</f>
        <v>73</v>
      </c>
      <c r="I6" s="8">
        <f>ROUND(PRODUCT(G6/COUNT(F4:F6)),0)</f>
        <v>73</v>
      </c>
      <c r="J6" s="37">
        <v>0.23125000000000001</v>
      </c>
      <c r="K6" s="18">
        <f>SUM(J6,K5)</f>
        <v>0.57499999999999996</v>
      </c>
      <c r="L6" s="41">
        <f>IF(F6=0,0,ROUND(PRODUCT(F6/SUM(HOUR(J6),PRODUCT(MINUTE(J6)/60))),1))</f>
        <v>15.5</v>
      </c>
      <c r="M6" s="32">
        <v>36</v>
      </c>
      <c r="N6" s="37">
        <v>0.45833333333333331</v>
      </c>
      <c r="O6" s="18">
        <f>SUM(N6,O5)</f>
        <v>1.1479166666666667</v>
      </c>
      <c r="P6" s="41">
        <f>IF(F6=0,0,ROUND(PRODUCT(F6/SUM(HOUR(N6),PRODUCT(MINUTE(N6)/60))),1))</f>
        <v>7.8</v>
      </c>
      <c r="Q6" s="18">
        <f>SUM(N6,-J6)</f>
        <v>0.2270833333333333</v>
      </c>
      <c r="R6" s="18">
        <f>SUM(Q6,R5)</f>
        <v>0.57291666666666663</v>
      </c>
      <c r="S6" s="8"/>
      <c r="T6" s="26"/>
      <c r="U6" s="15">
        <f>SUM(-S6,T6)</f>
        <v>0</v>
      </c>
      <c r="V6" s="26"/>
      <c r="W6" s="15">
        <f>SUM(W5,V6)</f>
        <v>0</v>
      </c>
      <c r="X6" s="8">
        <f>SUM(S6,-T6,V6)</f>
        <v>0</v>
      </c>
      <c r="Y6" s="15">
        <f>SUM(Y5,X6)</f>
        <v>0</v>
      </c>
      <c r="Z6" s="15">
        <f>SUM(V6,-X6)</f>
        <v>0</v>
      </c>
      <c r="AA6" s="8"/>
      <c r="AB6" s="8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3" t="s">
        <v>38</v>
      </c>
      <c r="B7" s="45">
        <v>43561</v>
      </c>
      <c r="C7" s="46" t="s">
        <v>45</v>
      </c>
      <c r="D7" s="44" t="s">
        <v>46</v>
      </c>
      <c r="E7" s="47" t="s">
        <v>47</v>
      </c>
      <c r="F7" s="46">
        <v>65</v>
      </c>
      <c r="G7" s="14">
        <f>SUM(G6,F7)</f>
        <v>285</v>
      </c>
      <c r="H7" s="8">
        <f>ROUND(PRODUCT(G7/4),0)</f>
        <v>71</v>
      </c>
      <c r="I7" s="8">
        <f>ROUND(PRODUCT(G7/COUNT(F4:F7)),0)</f>
        <v>71</v>
      </c>
      <c r="J7" s="37">
        <v>0.17222222222222225</v>
      </c>
      <c r="K7" s="18">
        <f>SUM(J7,K6)</f>
        <v>0.74722222222222223</v>
      </c>
      <c r="L7" s="41">
        <f>IF(F7=0,0,ROUND(PRODUCT(F7/SUM(HOUR(J7),PRODUCT(MINUTE(J7)/60))),1))</f>
        <v>15.7</v>
      </c>
      <c r="M7" s="33">
        <v>42</v>
      </c>
      <c r="N7" s="37">
        <v>0.29166666666666669</v>
      </c>
      <c r="O7" s="18">
        <f>SUM(N7,O6)</f>
        <v>1.4395833333333334</v>
      </c>
      <c r="P7" s="41">
        <f>IF(F7=0,0,ROUND(PRODUCT(F7/SUM(HOUR(N7),PRODUCT(MINUTE(N7)/60))),1))</f>
        <v>9.3000000000000007</v>
      </c>
      <c r="Q7" s="18">
        <f>SUM(N7,-J7)</f>
        <v>0.11944444444444444</v>
      </c>
      <c r="R7" s="18">
        <f>SUM(Q7,R6)</f>
        <v>0.69236111111111109</v>
      </c>
      <c r="S7" s="26"/>
      <c r="T7" s="26"/>
      <c r="U7" s="15">
        <f>SUM(-S7,T7)</f>
        <v>0</v>
      </c>
      <c r="V7" s="26"/>
      <c r="W7" s="15">
        <f>SUM(W6,V7)</f>
        <v>0</v>
      </c>
      <c r="X7" s="8">
        <f>SUM(S7,-T7,V7)</f>
        <v>0</v>
      </c>
      <c r="Y7" s="15">
        <f>SUM(Y6,X7)</f>
        <v>0</v>
      </c>
      <c r="Z7" s="15">
        <f>SUM(V7,-X7)</f>
        <v>0</v>
      </c>
      <c r="AA7" s="26"/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43" t="s">
        <v>39</v>
      </c>
      <c r="B8" s="45">
        <v>43562</v>
      </c>
      <c r="C8" s="46" t="s">
        <v>47</v>
      </c>
      <c r="D8" s="44" t="s">
        <v>48</v>
      </c>
      <c r="E8" s="47" t="s">
        <v>49</v>
      </c>
      <c r="F8" s="46">
        <v>85</v>
      </c>
      <c r="G8" s="14">
        <f>SUM(G7,F8)</f>
        <v>370</v>
      </c>
      <c r="H8" s="8">
        <f>ROUND(PRODUCT(G8/5),0)</f>
        <v>74</v>
      </c>
      <c r="I8" s="8">
        <f>ROUND(PRODUCT(G8/COUNT(F4:F8)),0)</f>
        <v>74</v>
      </c>
      <c r="J8" s="37">
        <v>0.21388888888888891</v>
      </c>
      <c r="K8" s="18">
        <f>SUM(J8,K7)</f>
        <v>0.96111111111111114</v>
      </c>
      <c r="L8" s="41">
        <f>IF(F8=0,0,ROUND(PRODUCT(F8/SUM(HOUR(J8),PRODUCT(MINUTE(J8)/60))),1))</f>
        <v>16.600000000000001</v>
      </c>
      <c r="M8" s="33">
        <v>39.700000000000003</v>
      </c>
      <c r="N8" s="37">
        <v>0.30208333333333331</v>
      </c>
      <c r="O8" s="18">
        <f>SUM(N8,O7)</f>
        <v>1.7416666666666667</v>
      </c>
      <c r="P8" s="41">
        <f>IF(F8=0,0,ROUND(PRODUCT(F8/SUM(HOUR(N8),PRODUCT(MINUTE(N8)/60))),1))</f>
        <v>11.7</v>
      </c>
      <c r="Q8" s="18">
        <f>SUM(N8,-J8)</f>
        <v>8.8194444444444409E-2</v>
      </c>
      <c r="R8" s="18">
        <f>SUM(Q8,R7)</f>
        <v>0.78055555555555545</v>
      </c>
      <c r="S8" s="26"/>
      <c r="T8" s="26"/>
      <c r="U8" s="15">
        <f>SUM(-S8,T8)</f>
        <v>0</v>
      </c>
      <c r="V8" s="26"/>
      <c r="W8" s="15">
        <f>SUM(W7,V8)</f>
        <v>0</v>
      </c>
      <c r="X8" s="8">
        <f>SUM(S8,-T8,V8)</f>
        <v>0</v>
      </c>
      <c r="Y8" s="15">
        <f>SUM(Y7,X8)</f>
        <v>0</v>
      </c>
      <c r="Z8" s="15">
        <f>SUM(V8,-X8)</f>
        <v>0</v>
      </c>
      <c r="AA8" s="26"/>
      <c r="AB8" s="26"/>
      <c r="AC8" s="27"/>
      <c r="AD8" s="26"/>
      <c r="AE8" s="27"/>
      <c r="AF8" s="27"/>
      <c r="AG8" s="27"/>
      <c r="AH8" s="16">
        <f>SUM(AG8,-AF8)</f>
        <v>0</v>
      </c>
    </row>
    <row r="9" spans="1:34" ht="13">
      <c r="A9" s="28" t="s">
        <v>5</v>
      </c>
      <c r="B9" s="55"/>
      <c r="C9" s="56"/>
      <c r="D9" s="56"/>
      <c r="E9" s="57"/>
      <c r="F9" s="29">
        <f>SUM(F4:F8)</f>
        <v>370</v>
      </c>
      <c r="G9" s="19">
        <f>SUM(G8)</f>
        <v>370</v>
      </c>
      <c r="H9" s="19">
        <f>SUM(H8)</f>
        <v>74</v>
      </c>
      <c r="I9" s="19">
        <f>SUM(I8)</f>
        <v>74</v>
      </c>
      <c r="J9" s="20">
        <f>SUM(J4:J8)</f>
        <v>0.96111111111111114</v>
      </c>
      <c r="K9" s="35">
        <f>F9/SUM(HOUR(J9)+(ROUNDDOWN(J9,0)*24),PRODUCT(MINUTE(J9)/60))</f>
        <v>16.040462427745666</v>
      </c>
      <c r="L9" s="40">
        <f>SUM(L4:L8)/COUNT(F4:F8)</f>
        <v>15.9</v>
      </c>
      <c r="M9" s="42">
        <f>PRODUCT(SUM(M4:M8),1/COUNT(M4:M8))</f>
        <v>34.360000000000007</v>
      </c>
      <c r="N9" s="20">
        <f>SUM(N4:N8)</f>
        <v>1.7416666666666667</v>
      </c>
      <c r="O9" s="35">
        <f>F9/SUM(HOUR(N9)+(ROUNDDOWN(N9,0)*24),PRODUCT(MINUTE(N9)/60))</f>
        <v>8.8516746411483265</v>
      </c>
      <c r="P9" s="40">
        <f>SUM(P4:P8)/COUNT(F4:F8)</f>
        <v>9.9199999999999982</v>
      </c>
      <c r="Q9" s="20">
        <f>SUM(Q4:Q8)</f>
        <v>0.78055555555555545</v>
      </c>
      <c r="R9" s="19"/>
      <c r="S9" s="19" t="e">
        <f>ROUND(SUM(S4:S8)/COUNT(S4:S8),0)</f>
        <v>#DIV/0!</v>
      </c>
      <c r="T9" s="19" t="e">
        <f>ROUND(SUM(T4:T8)/COUNT(T4:T8),0)</f>
        <v>#DIV/0!</v>
      </c>
      <c r="U9" s="21">
        <f>SUM(U4:U8)</f>
        <v>0</v>
      </c>
      <c r="V9" s="19" t="e">
        <f>ROUND(SUM(V4:V8)/COUNT(V4:V8),0)</f>
        <v>#DIV/0!</v>
      </c>
      <c r="W9" s="19">
        <f>SUM(W8)</f>
        <v>0</v>
      </c>
      <c r="X9" s="19" t="e">
        <f>ROUND(SUM(X4:X8)/COUNT(V4:V8),0)</f>
        <v>#DIV/0!</v>
      </c>
      <c r="Y9" s="19">
        <f>SUM(Y8)</f>
        <v>0</v>
      </c>
      <c r="Z9" s="21">
        <f>SUM(Z4:Z8)</f>
        <v>0</v>
      </c>
      <c r="AA9" s="19" t="e">
        <f>ROUND(SUM(AA4:AA8)/COUNT(AA4:AA8),0)</f>
        <v>#DIV/0!</v>
      </c>
      <c r="AB9" s="34" t="e">
        <f t="shared" ref="AB9:AG9" si="0">SUM(AB4:AB8)/COUNT(AB4:AB8)</f>
        <v>#DIV/0!</v>
      </c>
      <c r="AC9" s="34" t="e">
        <f t="shared" si="0"/>
        <v>#DIV/0!</v>
      </c>
      <c r="AD9" s="34" t="e">
        <f t="shared" si="0"/>
        <v>#DIV/0!</v>
      </c>
      <c r="AE9" s="34" t="e">
        <f t="shared" si="0"/>
        <v>#DIV/0!</v>
      </c>
      <c r="AF9" s="34" t="e">
        <f t="shared" si="0"/>
        <v>#DIV/0!</v>
      </c>
      <c r="AG9" s="34" t="e">
        <f t="shared" si="0"/>
        <v>#DIV/0!</v>
      </c>
      <c r="AH9" s="34" t="e">
        <f>SUM(AH4:AH8)/COUNT(AG4:AG8)</f>
        <v>#DIV/0!</v>
      </c>
    </row>
    <row r="10" spans="1:34" ht="13">
      <c r="Q10" s="8"/>
      <c r="R10" s="8"/>
      <c r="S10" s="8"/>
      <c r="W10" s="15"/>
      <c r="Y10" s="15"/>
    </row>
    <row r="11" spans="1:34" ht="13">
      <c r="O11" s="8"/>
      <c r="P11" s="8"/>
      <c r="Q11" s="8"/>
      <c r="R11" s="30"/>
      <c r="S11" s="8"/>
      <c r="T11" s="8"/>
      <c r="U11" s="8"/>
      <c r="V11" s="8"/>
      <c r="W11" s="15"/>
      <c r="X11" s="8"/>
      <c r="Y11" s="15"/>
      <c r="Z11" s="8"/>
      <c r="AA11" s="8"/>
    </row>
    <row r="12" spans="1:34" ht="13">
      <c r="N12" s="39"/>
      <c r="O12" s="8"/>
      <c r="P12" s="8"/>
      <c r="Q12" s="38"/>
      <c r="R12" s="38"/>
      <c r="S12" s="8"/>
      <c r="T12" s="8"/>
      <c r="U12" s="8"/>
      <c r="V12" s="8"/>
      <c r="W12" s="8"/>
      <c r="X12" s="8"/>
      <c r="Y12" s="8"/>
      <c r="Z12" s="8"/>
      <c r="AA12" s="8"/>
    </row>
    <row r="13" spans="1:34" ht="13">
      <c r="O13" s="8"/>
      <c r="P13" s="8"/>
      <c r="Q13" s="38"/>
      <c r="R13" s="38"/>
      <c r="S13" s="8"/>
      <c r="T13" s="8"/>
      <c r="U13" s="8"/>
      <c r="V13" s="8"/>
      <c r="W13" s="8"/>
      <c r="X13" s="8"/>
      <c r="Y13" s="8"/>
      <c r="Z13" s="8"/>
      <c r="AA13" s="8"/>
    </row>
    <row r="14" spans="1:34" ht="13">
      <c r="O14" s="8"/>
      <c r="P14" s="8"/>
      <c r="Q14" s="8"/>
      <c r="R14" s="38"/>
      <c r="S14" s="8"/>
      <c r="T14" s="8"/>
      <c r="U14" s="8"/>
      <c r="V14" s="8"/>
      <c r="W14" s="8"/>
      <c r="X14" s="8"/>
      <c r="Y14" s="8"/>
      <c r="Z14" s="8"/>
      <c r="AA14" s="8"/>
    </row>
    <row r="15" spans="1:34"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CF8F-8E1F-412D-AADA-B73303DD9F87}">
  <sheetPr codeName="Tabelle2"/>
  <dimension ref="A1"/>
  <sheetViews>
    <sheetView workbookViewId="0">
      <selection sqref="A1:A8"/>
    </sheetView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AF35-086E-49AC-B2A9-97271DA2AC1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2018-05-14T08:45:41Z</cp:lastPrinted>
  <dcterms:created xsi:type="dcterms:W3CDTF">2001-02-09T16:25:48Z</dcterms:created>
  <dcterms:modified xsi:type="dcterms:W3CDTF">2025-11-12T20:18:35Z</dcterms:modified>
</cp:coreProperties>
</file>