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B1B917A6-71F6-40C8-84A4-1B7EE4F4345B}" xr6:coauthVersionLast="47" xr6:coauthVersionMax="47" xr10:uidLastSave="{00000000-0000-0000-0000-000000000000}"/>
  <bookViews>
    <workbookView xWindow="-110" yWindow="-110" windowWidth="19420" windowHeight="10420" xr2:uid="{3791D0B7-856D-4158-B1AF-A84A0AB7D7D5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H4" i="1"/>
  <c r="K4" i="1"/>
  <c r="L4" i="1"/>
  <c r="L9" i="1" s="1"/>
  <c r="O4" i="1"/>
  <c r="P4" i="1"/>
  <c r="P9" i="1" s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AH4" i="1"/>
  <c r="G5" i="1"/>
  <c r="H5" i="1" s="1"/>
  <c r="K5" i="1"/>
  <c r="L5" i="1"/>
  <c r="O5" i="1"/>
  <c r="O6" i="1" s="1"/>
  <c r="O7" i="1" s="1"/>
  <c r="O8" i="1" s="1"/>
  <c r="P5" i="1"/>
  <c r="Q5" i="1"/>
  <c r="U5" i="1"/>
  <c r="W5" i="1"/>
  <c r="W6" i="1" s="1"/>
  <c r="W7" i="1" s="1"/>
  <c r="W8" i="1" s="1"/>
  <c r="W9" i="1" s="1"/>
  <c r="X5" i="1"/>
  <c r="Z5" i="1"/>
  <c r="AH5" i="1"/>
  <c r="K6" i="1"/>
  <c r="K7" i="1" s="1"/>
  <c r="K8" i="1" s="1"/>
  <c r="L6" i="1"/>
  <c r="P6" i="1"/>
  <c r="Q6" i="1"/>
  <c r="U6" i="1"/>
  <c r="U9" i="1" s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F9" i="1"/>
  <c r="K9" i="1" s="1"/>
  <c r="J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AH9" i="1"/>
  <c r="R7" i="1" l="1"/>
  <c r="R8" i="1" s="1"/>
  <c r="Z9" i="1"/>
  <c r="Q9" i="1"/>
  <c r="G6" i="1"/>
  <c r="X9" i="1"/>
  <c r="I5" i="1"/>
  <c r="I6" i="1" l="1"/>
  <c r="H6" i="1"/>
  <c r="G7" i="1"/>
  <c r="G8" i="1" l="1"/>
  <c r="H7" i="1"/>
  <c r="I7" i="1"/>
  <c r="G9" i="1" l="1"/>
  <c r="H8" i="1"/>
  <c r="H9" i="1" s="1"/>
  <c r="I8" i="1"/>
  <c r="I9" i="1" s="1"/>
</calcChain>
</file>

<file path=xl/sharedStrings.xml><?xml version="1.0" encoding="utf-8"?>
<sst xmlns="http://schemas.openxmlformats.org/spreadsheetml/2006/main" count="56" uniqueCount="52">
  <si>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</si>
  <si>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</si>
  <si>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</si>
  <si>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</si>
  <si>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</si>
  <si>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</si>
  <si>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</si>
  <si>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</si>
  <si>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</si>
  <si>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</si>
  <si>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</si>
  <si>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</si>
  <si>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</si>
  <si>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</si>
  <si>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</si>
  <si>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</si>
  <si>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</si>
  <si>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</si>
  <si>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</si>
  <si>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</si>
  <si>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</si>
  <si>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</si>
  <si>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</si>
  <si>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</si>
  <si>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</si>
  <si>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</si>
  <si>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</si>
  <si>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</si>
  <si>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</si>
  <si>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</si>
  <si>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</si>
  <si>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</si>
  <si>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</si>
  <si>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</si>
  <si>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</si>
  <si>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</si>
  <si>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</si>
  <si>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</si>
  <si>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</si>
  <si>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</si>
  <si>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Emden - Langeoog - Hamburg (1.-5.5.2019)</t>
  </si>
  <si>
    <r>
      <t>Statistik</t>
    </r>
    <r>
      <rPr>
        <b/>
        <sz val="20"/>
        <rFont val="Arial"/>
        <family val="2"/>
      </rPr>
      <t xml:space="preserve"> Emden - Langeoog - Hamburg (1.-5.5.2019)</t>
    </r>
  </si>
  <si>
    <t>Emden</t>
  </si>
  <si>
    <t>Langeoog</t>
  </si>
  <si>
    <t>Dangast</t>
  </si>
  <si>
    <t>Dorum-Neufeld</t>
  </si>
  <si>
    <t>Cuxhaven - Freiburg (Elbe)</t>
  </si>
  <si>
    <t>Stade</t>
  </si>
  <si>
    <t>Hamburg</t>
  </si>
  <si>
    <r>
      <t>Fähre</t>
    </r>
    <r>
      <rPr>
        <sz val="10"/>
        <rFont val="Arial"/>
        <family val="2"/>
      </rPr>
      <t xml:space="preserve"> - Bensersiel - Horumersiel - Wilhelmshaven</t>
    </r>
  </si>
  <si>
    <r>
      <t xml:space="preserve">Eckwarderhörne - Blexen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Bremerhaven</t>
    </r>
  </si>
  <si>
    <r>
      <t xml:space="preserve">Greetsiel - Norddeich - Bensersiel - </t>
    </r>
    <r>
      <rPr>
        <i/>
        <sz val="10"/>
        <rFont val="Arial"/>
        <family val="2"/>
      </rPr>
      <t>Fähre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</si>
</sst>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2">
    <cellStyle name="Standard" xfId="0" builtinId="0"/>
    <cellStyle name="Standard 2" xfId="1" xr:uid="{AB4BD547-7561-4035-ABA6-C11C8A895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82CF-B8C3-429D-85C8-13BA93B8B91B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9" t="s">
        <v>40</v>
      </c>
      <c r="B1" s="50"/>
      <c r="C1" s="50"/>
      <c r="D1" s="50"/>
      <c r="E1" s="50"/>
      <c r="F1" s="51"/>
      <c r="G1" s="53" t="s">
        <v>41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8" t="s">
        <v>35</v>
      </c>
      <c r="B4" s="44">
        <v>43586</v>
      </c>
      <c r="C4" s="45" t="s">
        <v>42</v>
      </c>
      <c r="D4" s="43" t="s">
        <v>51</v>
      </c>
      <c r="E4" s="46" t="s">
        <v>43</v>
      </c>
      <c r="F4" s="45">
        <v>102</v>
      </c>
      <c r="G4" s="10">
        <f>SUM(F4)</f>
        <v>102</v>
      </c>
      <c r="H4" s="11">
        <f>ROUND(PRODUCT(G4/1),0)</f>
        <v>102</v>
      </c>
      <c r="I4" s="11">
        <f>ROUND(PRODUCT(G4/COUNT(F4:F4)),0)</f>
        <v>102</v>
      </c>
      <c r="J4" s="36">
        <v>0.26041666666666669</v>
      </c>
      <c r="K4" s="17">
        <f>SUM(J4)</f>
        <v>0.26041666666666669</v>
      </c>
      <c r="L4" s="41">
        <f>IF(F4=0,0,ROUND(PRODUCT(F4/SUM(HOUR(J4),PRODUCT(MINUTE(J4)/60))),1))</f>
        <v>16.3</v>
      </c>
      <c r="M4" s="31">
        <v>31.4</v>
      </c>
      <c r="N4" s="36">
        <v>0.41666666666666669</v>
      </c>
      <c r="O4" s="17">
        <f>SUM(N4)</f>
        <v>0.41666666666666669</v>
      </c>
      <c r="P4" s="41">
        <f>IF(F4=0,0,ROUND(PRODUCT(F4/SUM(HOUR(N4),PRODUCT(MINUTE(N4)/60))),1))</f>
        <v>10.199999999999999</v>
      </c>
      <c r="Q4" s="17">
        <f>SUM(N4,-J4)</f>
        <v>0.15625</v>
      </c>
      <c r="R4" s="17">
        <f>SUM(Q4)</f>
        <v>0.15625</v>
      </c>
      <c r="S4" s="11"/>
      <c r="T4" s="8"/>
      <c r="U4" s="12">
        <f>SUM(-S4,T4)</f>
        <v>0</v>
      </c>
      <c r="V4" s="11"/>
      <c r="W4" s="12">
        <f>SUM(V4)</f>
        <v>0</v>
      </c>
      <c r="X4" s="11">
        <f>SUM(S4,-T4,V4)</f>
        <v>0</v>
      </c>
      <c r="Y4" s="12">
        <f>SUM(X4)</f>
        <v>0</v>
      </c>
      <c r="Z4" s="12">
        <f>SUM(V4,-X4)</f>
        <v>0</v>
      </c>
      <c r="AA4" s="11"/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8" t="s">
        <v>36</v>
      </c>
      <c r="B5" s="44">
        <v>43587</v>
      </c>
      <c r="C5" s="45" t="s">
        <v>43</v>
      </c>
      <c r="D5" s="47" t="s">
        <v>49</v>
      </c>
      <c r="E5" s="46" t="s">
        <v>44</v>
      </c>
      <c r="F5" s="45">
        <v>103</v>
      </c>
      <c r="G5" s="14">
        <f>SUM(G4,F5)</f>
        <v>205</v>
      </c>
      <c r="H5" s="8">
        <f>ROUND(PRODUCT(G5/2),0)</f>
        <v>103</v>
      </c>
      <c r="I5" s="8">
        <f>ROUND(PRODUCT(G5/COUNT(F4:F5)),0)</f>
        <v>103</v>
      </c>
      <c r="J5" s="37">
        <v>0.26319444444444445</v>
      </c>
      <c r="K5" s="18">
        <f>SUM(J5,K4)</f>
        <v>0.52361111111111114</v>
      </c>
      <c r="L5" s="41">
        <f>IF(F5=0,0,ROUND(PRODUCT(F5/SUM(HOUR(J5),PRODUCT(MINUTE(J5)/60))),1))</f>
        <v>16.3</v>
      </c>
      <c r="M5" s="32">
        <v>35.700000000000003</v>
      </c>
      <c r="N5" s="37">
        <v>0.4375</v>
      </c>
      <c r="O5" s="18">
        <f>SUM(N5,O4)</f>
        <v>0.85416666666666674</v>
      </c>
      <c r="P5" s="41">
        <f>IF(F5=0,0,ROUND(PRODUCT(F5/SUM(HOUR(N5),PRODUCT(MINUTE(N5)/60))),1))</f>
        <v>9.8000000000000007</v>
      </c>
      <c r="Q5" s="18">
        <f>SUM(N5,-J5)</f>
        <v>0.17430555555555555</v>
      </c>
      <c r="R5" s="18">
        <f>SUM(Q5,R4)</f>
        <v>0.33055555555555555</v>
      </c>
      <c r="S5" s="8"/>
      <c r="T5" s="8"/>
      <c r="U5" s="15">
        <f>SUM(-S5,T5)</f>
        <v>0</v>
      </c>
      <c r="V5" s="26"/>
      <c r="W5" s="15">
        <f>SUM(W4,V5)</f>
        <v>0</v>
      </c>
      <c r="X5" s="8">
        <f>SUM(S5,-T5,V5)</f>
        <v>0</v>
      </c>
      <c r="Y5" s="15">
        <f>SUM(Y4,X5)</f>
        <v>0</v>
      </c>
      <c r="Z5" s="15">
        <f>SUM(V5,-X5)</f>
        <v>0</v>
      </c>
      <c r="AA5" s="8"/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8" t="s">
        <v>37</v>
      </c>
      <c r="B6" s="44">
        <v>43588</v>
      </c>
      <c r="C6" s="45" t="s">
        <v>44</v>
      </c>
      <c r="D6" s="43" t="s">
        <v>50</v>
      </c>
      <c r="E6" s="46" t="s">
        <v>45</v>
      </c>
      <c r="F6" s="45">
        <v>102</v>
      </c>
      <c r="G6" s="14">
        <f>SUM(G5,F6)</f>
        <v>307</v>
      </c>
      <c r="H6" s="8">
        <f>ROUND(PRODUCT(G6/3),0)</f>
        <v>102</v>
      </c>
      <c r="I6" s="8">
        <f>ROUND(PRODUCT(G6/COUNT(F4:F6)),0)</f>
        <v>102</v>
      </c>
      <c r="J6" s="37">
        <v>0.26041666666666669</v>
      </c>
      <c r="K6" s="18">
        <f>SUM(J6,K5)</f>
        <v>0.78402777777777777</v>
      </c>
      <c r="L6" s="41">
        <f>IF(F6=0,0,ROUND(PRODUCT(F6/SUM(HOUR(J6),PRODUCT(MINUTE(J6)/60))),1))</f>
        <v>16.3</v>
      </c>
      <c r="M6" s="32">
        <v>41</v>
      </c>
      <c r="N6" s="37">
        <v>0.34375</v>
      </c>
      <c r="O6" s="18">
        <f>SUM(N6,O5)</f>
        <v>1.1979166666666667</v>
      </c>
      <c r="P6" s="41">
        <f>IF(F6=0,0,ROUND(PRODUCT(F6/SUM(HOUR(N6),PRODUCT(MINUTE(N6)/60))),1))</f>
        <v>12.4</v>
      </c>
      <c r="Q6" s="18">
        <f>SUM(N6,-J6)</f>
        <v>8.3333333333333315E-2</v>
      </c>
      <c r="R6" s="18">
        <f>SUM(Q6,R5)</f>
        <v>0.41388888888888886</v>
      </c>
      <c r="S6" s="8"/>
      <c r="T6" s="26"/>
      <c r="U6" s="15">
        <f>SUM(-S6,T6)</f>
        <v>0</v>
      </c>
      <c r="V6" s="26"/>
      <c r="W6" s="15">
        <f>SUM(W5,V6)</f>
        <v>0</v>
      </c>
      <c r="X6" s="8">
        <f>SUM(S6,-T6,V6)</f>
        <v>0</v>
      </c>
      <c r="Y6" s="15">
        <f>SUM(Y5,X6)</f>
        <v>0</v>
      </c>
      <c r="Z6" s="15">
        <f>SUM(V6,-X6)</f>
        <v>0</v>
      </c>
      <c r="AA6" s="8"/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8" t="s">
        <v>38</v>
      </c>
      <c r="B7" s="44">
        <v>43589</v>
      </c>
      <c r="C7" s="45" t="s">
        <v>45</v>
      </c>
      <c r="D7" s="43" t="s">
        <v>46</v>
      </c>
      <c r="E7" s="46" t="s">
        <v>47</v>
      </c>
      <c r="F7" s="45">
        <v>112</v>
      </c>
      <c r="G7" s="14">
        <f>SUM(G6,F7)</f>
        <v>419</v>
      </c>
      <c r="H7" s="8">
        <f>ROUND(PRODUCT(G7/4),0)</f>
        <v>105</v>
      </c>
      <c r="I7" s="8">
        <f>ROUND(PRODUCT(G7/COUNT(F4:F7)),0)</f>
        <v>105</v>
      </c>
      <c r="J7" s="37">
        <v>0.28055555555555556</v>
      </c>
      <c r="K7" s="18">
        <f>SUM(J7,K6)</f>
        <v>1.0645833333333332</v>
      </c>
      <c r="L7" s="41">
        <f>IF(F7=0,0,ROUND(PRODUCT(F7/SUM(HOUR(J7),PRODUCT(MINUTE(J7)/60))),1))</f>
        <v>16.600000000000001</v>
      </c>
      <c r="M7" s="33">
        <v>35.6</v>
      </c>
      <c r="N7" s="37">
        <v>0.35416666666666669</v>
      </c>
      <c r="O7" s="18">
        <f>SUM(N7,O6)</f>
        <v>1.5520833333333335</v>
      </c>
      <c r="P7" s="41">
        <f>IF(F7=0,0,ROUND(PRODUCT(F7/SUM(HOUR(N7),PRODUCT(MINUTE(N7)/60))),1))</f>
        <v>13.2</v>
      </c>
      <c r="Q7" s="18">
        <f>SUM(N7,-J7)</f>
        <v>7.3611111111111127E-2</v>
      </c>
      <c r="R7" s="18">
        <f>SUM(Q7,R6)</f>
        <v>0.48749999999999999</v>
      </c>
      <c r="S7" s="26"/>
      <c r="T7" s="26"/>
      <c r="U7" s="15">
        <f>SUM(-S7,T7)</f>
        <v>0</v>
      </c>
      <c r="V7" s="26"/>
      <c r="W7" s="15">
        <f>SUM(W6,V7)</f>
        <v>0</v>
      </c>
      <c r="X7" s="8">
        <f>SUM(S7,-T7,V7)</f>
        <v>0</v>
      </c>
      <c r="Y7" s="15">
        <f>SUM(Y6,X7)</f>
        <v>0</v>
      </c>
      <c r="Z7" s="15">
        <f>SUM(V7,-X7)</f>
        <v>0</v>
      </c>
      <c r="AA7" s="26"/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48" t="s">
        <v>39</v>
      </c>
      <c r="B8" s="44">
        <v>43590</v>
      </c>
      <c r="C8" s="45" t="s">
        <v>47</v>
      </c>
      <c r="D8" s="43"/>
      <c r="E8" s="46" t="s">
        <v>48</v>
      </c>
      <c r="F8" s="45">
        <v>57</v>
      </c>
      <c r="G8" s="14">
        <f>SUM(G7,F8)</f>
        <v>476</v>
      </c>
      <c r="H8" s="8">
        <f>ROUND(PRODUCT(G8/5),0)</f>
        <v>95</v>
      </c>
      <c r="I8" s="8">
        <f>ROUND(PRODUCT(G8/COUNT(F4:F8)),0)</f>
        <v>95</v>
      </c>
      <c r="J8" s="37">
        <v>0.15694444444444444</v>
      </c>
      <c r="K8" s="18">
        <f>SUM(J8,K7)</f>
        <v>1.2215277777777778</v>
      </c>
      <c r="L8" s="41">
        <f>IF(F8=0,0,ROUND(PRODUCT(F8/SUM(HOUR(J8),PRODUCT(MINUTE(J8)/60))),1))</f>
        <v>15.1</v>
      </c>
      <c r="M8" s="33">
        <v>41.3</v>
      </c>
      <c r="N8" s="37">
        <v>0.27083333333333331</v>
      </c>
      <c r="O8" s="18">
        <f>SUM(N8,O7)</f>
        <v>1.8229166666666667</v>
      </c>
      <c r="P8" s="41">
        <f>IF(F8=0,0,ROUND(PRODUCT(F8/SUM(HOUR(N8),PRODUCT(MINUTE(N8)/60))),1))</f>
        <v>8.8000000000000007</v>
      </c>
      <c r="Q8" s="18">
        <f>SUM(N8,-J8)</f>
        <v>0.11388888888888887</v>
      </c>
      <c r="R8" s="18">
        <f>SUM(Q8,R7)</f>
        <v>0.60138888888888886</v>
      </c>
      <c r="S8" s="26"/>
      <c r="T8" s="26"/>
      <c r="U8" s="15">
        <f>SUM(-S8,T8)</f>
        <v>0</v>
      </c>
      <c r="V8" s="26"/>
      <c r="W8" s="15">
        <f>SUM(W7,V8)</f>
        <v>0</v>
      </c>
      <c r="X8" s="8">
        <f>SUM(S8,-T8,V8)</f>
        <v>0</v>
      </c>
      <c r="Y8" s="15">
        <f>SUM(Y7,X8)</f>
        <v>0</v>
      </c>
      <c r="Z8" s="15">
        <f>SUM(V8,-X8)</f>
        <v>0</v>
      </c>
      <c r="AA8" s="26"/>
      <c r="AB8" s="26"/>
      <c r="AC8" s="27"/>
      <c r="AD8" s="26"/>
      <c r="AE8" s="27"/>
      <c r="AF8" s="27"/>
      <c r="AG8" s="27"/>
      <c r="AH8" s="16">
        <f>SUM(AG8,-AF8)</f>
        <v>0</v>
      </c>
    </row>
    <row r="9" spans="1:34" ht="13">
      <c r="A9" s="28" t="s">
        <v>5</v>
      </c>
      <c r="B9" s="56"/>
      <c r="C9" s="57"/>
      <c r="D9" s="57"/>
      <c r="E9" s="58"/>
      <c r="F9" s="29">
        <f>SUM(F4:F8)</f>
        <v>476</v>
      </c>
      <c r="G9" s="19">
        <f>SUM(G8)</f>
        <v>476</v>
      </c>
      <c r="H9" s="19">
        <f>SUM(H8)</f>
        <v>95</v>
      </c>
      <c r="I9" s="19">
        <f>SUM(I8)</f>
        <v>95</v>
      </c>
      <c r="J9" s="20">
        <f>SUM(J4:J8)</f>
        <v>1.2215277777777778</v>
      </c>
      <c r="K9" s="35">
        <f>F9/SUM(HOUR(J9)+(ROUNDDOWN(J9,0)*24),PRODUCT(MINUTE(J9)/60))</f>
        <v>16.236498010233088</v>
      </c>
      <c r="L9" s="40">
        <f>SUM(L4:L8)/COUNT(F4:F8)</f>
        <v>16.119999999999997</v>
      </c>
      <c r="M9" s="42">
        <f>PRODUCT(SUM(M4:M8),1/COUNT(M4:M8))</f>
        <v>37</v>
      </c>
      <c r="N9" s="20">
        <f>SUM(N4:N8)</f>
        <v>1.8229166666666667</v>
      </c>
      <c r="O9" s="35">
        <f>F9/SUM(HOUR(N9)+(ROUNDDOWN(N9,0)*24),PRODUCT(MINUTE(N9)/60))</f>
        <v>10.88</v>
      </c>
      <c r="P9" s="40">
        <f>SUM(P4:P8)/COUNT(F4:F8)</f>
        <v>10.879999999999999</v>
      </c>
      <c r="Q9" s="20">
        <f>SUM(Q4:Q8)</f>
        <v>0.60138888888888886</v>
      </c>
      <c r="R9" s="19"/>
      <c r="S9" s="19" t="e">
        <f>ROUND(SUM(S4:S8)/COUNT(S4:S8),0)</f>
        <v>#DIV/0!</v>
      </c>
      <c r="T9" s="19" t="e">
        <f>ROUND(SUM(T4:T8)/COUNT(T4:T8),0)</f>
        <v>#DIV/0!</v>
      </c>
      <c r="U9" s="21">
        <f>SUM(U4:U8)</f>
        <v>0</v>
      </c>
      <c r="V9" s="19" t="e">
        <f>ROUND(SUM(V4:V8)/COUNT(V4:V8),0)</f>
        <v>#DIV/0!</v>
      </c>
      <c r="W9" s="19">
        <f>SUM(W8)</f>
        <v>0</v>
      </c>
      <c r="X9" s="19" t="e">
        <f>ROUND(SUM(X4:X8)/COUNT(V4:V8),0)</f>
        <v>#DIV/0!</v>
      </c>
      <c r="Y9" s="19">
        <f>SUM(Y8)</f>
        <v>0</v>
      </c>
      <c r="Z9" s="21">
        <f>SUM(Z4:Z8)</f>
        <v>0</v>
      </c>
      <c r="AA9" s="19" t="e">
        <f>ROUND(SUM(AA4:AA8)/COUNT(AA4:AA8),0)</f>
        <v>#DIV/0!</v>
      </c>
      <c r="AB9" s="34" t="e">
        <f t="shared" ref="AB9:AG9" si="0">SUM(AB4:AB8)/COUNT(AB4:AB8)</f>
        <v>#DIV/0!</v>
      </c>
      <c r="AC9" s="34" t="e">
        <f t="shared" si="0"/>
        <v>#DIV/0!</v>
      </c>
      <c r="AD9" s="34" t="e">
        <f t="shared" si="0"/>
        <v>#DIV/0!</v>
      </c>
      <c r="AE9" s="34" t="e">
        <f t="shared" si="0"/>
        <v>#DIV/0!</v>
      </c>
      <c r="AF9" s="34" t="e">
        <f t="shared" si="0"/>
        <v>#DIV/0!</v>
      </c>
      <c r="AG9" s="34" t="e">
        <f t="shared" si="0"/>
        <v>#DIV/0!</v>
      </c>
      <c r="AH9" s="34" t="e">
        <f>SUM(AH4:AH8)/COUNT(AG4:AG8)</f>
        <v>#DIV/0!</v>
      </c>
    </row>
    <row r="10" spans="1:34" ht="13">
      <c r="Q10" s="8"/>
      <c r="R10" s="8"/>
      <c r="S10" s="8"/>
      <c r="W10" s="15"/>
      <c r="Y10" s="15"/>
    </row>
    <row r="11" spans="1:34" ht="13">
      <c r="O11" s="8"/>
      <c r="P11" s="8"/>
      <c r="Q11" s="8"/>
      <c r="R11" s="30"/>
      <c r="S11" s="8"/>
      <c r="T11" s="8"/>
      <c r="U11" s="8"/>
      <c r="V11" s="8"/>
      <c r="W11" s="15"/>
      <c r="X11" s="8"/>
      <c r="Y11" s="15"/>
      <c r="Z11" s="8"/>
      <c r="AA11" s="8"/>
    </row>
    <row r="12" spans="1:34" ht="13">
      <c r="N12" s="39"/>
      <c r="O12" s="8"/>
      <c r="P12" s="8"/>
      <c r="Q12" s="38"/>
      <c r="R12" s="38"/>
      <c r="S12" s="8"/>
      <c r="T12" s="8"/>
      <c r="U12" s="8"/>
      <c r="V12" s="8"/>
      <c r="W12" s="8"/>
      <c r="X12" s="8"/>
      <c r="Y12" s="8"/>
      <c r="Z12" s="8"/>
      <c r="AA12" s="8"/>
    </row>
    <row r="13" spans="1:34" ht="13">
      <c r="O13" s="8"/>
      <c r="P13" s="8"/>
      <c r="Q13" s="38"/>
      <c r="R13" s="38"/>
      <c r="S13" s="8"/>
      <c r="T13" s="8"/>
      <c r="U13" s="8"/>
      <c r="V13" s="8"/>
      <c r="W13" s="8"/>
      <c r="X13" s="8"/>
      <c r="Y13" s="8"/>
      <c r="Z13" s="8"/>
      <c r="AA13" s="8"/>
    </row>
    <row r="14" spans="1:34" ht="13">
      <c r="O14" s="8"/>
      <c r="P14" s="8"/>
      <c r="Q14" s="8"/>
      <c r="R14" s="38"/>
      <c r="S14" s="8"/>
      <c r="T14" s="8"/>
      <c r="U14" s="8"/>
      <c r="V14" s="8"/>
      <c r="W14" s="8"/>
      <c r="X14" s="8"/>
      <c r="Y14" s="8"/>
      <c r="Z14" s="8"/>
      <c r="AA14" s="8"/>
    </row>
    <row r="15" spans="1:34"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D139-F324-4E09-8387-F5D7A75CC4AD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7AEA-5984-438A-8E69-8E4B8CCD5C08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2018-05-14T08:45:41Z</cp:lastPrinted>
  <dcterms:created xsi:type="dcterms:W3CDTF">2001-02-09T16:25:48Z</dcterms:created>
  <dcterms:modified xsi:type="dcterms:W3CDTF">2025-11-12T20:18:17Z</dcterms:modified>
</cp:coreProperties>
</file>