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6B8DF394-2707-4A85-868C-AAC10D6AF340}" xr6:coauthVersionLast="47" xr6:coauthVersionMax="47" xr10:uidLastSave="{00000000-0000-0000-0000-000000000000}"/>
  <bookViews>
    <workbookView xWindow="-110" yWindow="-110" windowWidth="19420" windowHeight="10420" xr2:uid="{CD3C5011-58CC-4592-A968-9F847AC71494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" i="1" l="1"/>
  <c r="I4" i="1"/>
  <c r="H4" i="1"/>
  <c r="K4" i="1"/>
  <c r="K5" i="1"/>
  <c r="K6" i="1"/>
  <c r="K7" i="1"/>
  <c r="L4" i="1"/>
  <c r="O4" i="1"/>
  <c r="O5" i="1"/>
  <c r="O6" i="1"/>
  <c r="O7" i="1"/>
  <c r="P4" i="1"/>
  <c r="Q4" i="1"/>
  <c r="R4" i="1"/>
  <c r="U4" i="1"/>
  <c r="X4" i="1"/>
  <c r="X8" i="1"/>
  <c r="Z4" i="1"/>
  <c r="AH4" i="1"/>
  <c r="AH8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F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U8" i="1"/>
  <c r="Z8" i="1"/>
  <c r="L8" i="1"/>
  <c r="G5" i="1"/>
  <c r="O8" i="1"/>
  <c r="R5" i="1"/>
  <c r="R6" i="1"/>
  <c r="R7" i="1"/>
  <c r="P8" i="1"/>
  <c r="Q8" i="1"/>
  <c r="K8" i="1"/>
  <c r="H5" i="1"/>
  <c r="I5" i="1"/>
  <c r="G6" i="1"/>
  <c r="I6" i="1"/>
  <c r="H6" i="1"/>
  <c r="G7" i="1"/>
  <c r="H7" i="1"/>
  <c r="H8" i="1"/>
  <c r="I7" i="1"/>
  <c r="I8" i="1"/>
  <c r="G8" i="1"/>
</calcChain>
</file>

<file path=xl/sharedStrings.xml><?xml version="1.0" encoding="utf-8"?>
<sst xmlns="http://schemas.openxmlformats.org/spreadsheetml/2006/main" count="49" uniqueCount="45">
  <si>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</si>
  <si>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</si>
  <si>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</si>
  <si>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</si>
  <si>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</si>
  <si>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</si>
  <si>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</si>
  <si>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</si>
  <si>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</si>
  <si>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</si>
  <si>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</si>
  <si>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</si>
  <si>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</si>
  <si>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</si>
  <si>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</si>
  <si>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</si>
  <si>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</si>
  <si>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</si>
  <si>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</si>
  <si>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</si>
  <si>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</si>
  <si>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</si>
  <si>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</si>
  <si>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</si>
  <si>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</si>
  <si>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</si>
  <si>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</si>
  <si>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</si>
  <si>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</si>
  <si>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</si>
  <si>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</si>
  <si>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</si>
  <si>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</si>
  <si>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</si>
  <si>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</si>
  <si>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</si>
  <si>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</si>
  <si>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</si>
  <si>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</si>
  <si>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Mainz</t>
  </si>
  <si>
    <t>Worms</t>
  </si>
  <si>
    <t>Kaiserslautern</t>
  </si>
  <si>
    <t>Bad Kreuznach</t>
  </si>
  <si>
    <t>Mainz - Kaiserslautern - Mainz (4.-7.6.2022)</t>
  </si>
  <si>
    <r>
      <t xml:space="preserve">Statistik </t>
    </r>
    <r>
      <rPr>
        <b/>
        <sz val="20"/>
        <rFont val="Arial"/>
        <family val="2"/>
      </rPr>
      <t>Mainz - Kaiserslautern - Mainz (4.-7.6.2022)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</si>
</sst>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5718FC-D73A-44DC-AE9F-E3D23FD8E2F8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3.6328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6" t="s">
        <v>43</v>
      </c>
      <c r="B1" s="47"/>
      <c r="C1" s="47"/>
      <c r="D1" s="47"/>
      <c r="E1" s="47"/>
      <c r="F1" s="48"/>
      <c r="G1" s="50" t="s">
        <v>44</v>
      </c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1"/>
      <c r="X1" s="51"/>
      <c r="Y1" s="51"/>
      <c r="Z1" s="51"/>
      <c r="AA1" s="51"/>
      <c r="AB1" s="51"/>
      <c r="AC1" s="51"/>
      <c r="AD1" s="51"/>
      <c r="AE1" s="51"/>
      <c r="AF1" s="51"/>
      <c r="AG1" s="51"/>
      <c r="AH1" s="52"/>
    </row>
    <row r="2" spans="1:34">
      <c r="A2" s="49"/>
      <c r="B2" s="49"/>
      <c r="C2" s="49"/>
      <c r="D2" s="49"/>
      <c r="E2" s="49"/>
      <c r="F2" s="49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44716</v>
      </c>
      <c r="C4" s="43" t="s">
        <v>39</v>
      </c>
      <c r="D4" s="44"/>
      <c r="E4" s="45" t="s">
        <v>40</v>
      </c>
      <c r="F4" s="43">
        <v>61</v>
      </c>
      <c r="G4" s="10">
        <f>SUM(F4)</f>
        <v>61</v>
      </c>
      <c r="H4" s="11">
        <f>ROUND(PRODUCT(G4/1),0)</f>
        <v>61</v>
      </c>
      <c r="I4" s="11">
        <f>ROUND(PRODUCT(G4/COUNT(F4:F4)),0)</f>
        <v>61</v>
      </c>
      <c r="J4" s="34">
        <v>0.15972222222222224</v>
      </c>
      <c r="K4" s="17">
        <f>SUM(J4)</f>
        <v>0.15972222222222224</v>
      </c>
      <c r="L4" s="36">
        <f>IF(F4=0,0,ROUND(PRODUCT(F4/SUM(HOUR(J4),PRODUCT(MINUTE(J4)/60))),1))</f>
        <v>15.9</v>
      </c>
      <c r="M4" s="29">
        <v>36</v>
      </c>
      <c r="N4" s="34">
        <v>0.1875</v>
      </c>
      <c r="O4" s="17">
        <f>SUM(N4)</f>
        <v>0.1875</v>
      </c>
      <c r="P4" s="36">
        <f>IF(F4=0,0,ROUND(PRODUCT(F4/SUM(HOUR(N4),PRODUCT(MINUTE(N4)/60))),1))</f>
        <v>13.6</v>
      </c>
      <c r="Q4" s="17">
        <f>SUM(N4,-J4)</f>
        <v>2.7777777777777762E-2</v>
      </c>
      <c r="R4" s="17">
        <f>SUM(Q4)</f>
        <v>2.7777777777777762E-2</v>
      </c>
      <c r="S4" s="11"/>
      <c r="T4" s="8"/>
      <c r="U4" s="12">
        <f>SUM(-S4,T4)</f>
        <v>0</v>
      </c>
      <c r="V4" s="11"/>
      <c r="W4" s="12"/>
      <c r="X4" s="11">
        <f>SUM(S4,-T4,V4)</f>
        <v>0</v>
      </c>
      <c r="Y4" s="12"/>
      <c r="Z4" s="12">
        <f>SUM(V4,-X4)</f>
        <v>0</v>
      </c>
      <c r="AA4" s="8"/>
      <c r="AB4" s="11"/>
      <c r="AC4" s="11"/>
      <c r="AD4" s="11"/>
      <c r="AE4" s="11"/>
      <c r="AF4" s="11"/>
      <c r="AG4" s="11"/>
      <c r="AH4" s="13">
        <f>SUM(AG4,-AF4)</f>
        <v>0</v>
      </c>
    </row>
    <row r="5" spans="1:34" ht="13">
      <c r="A5" s="41" t="s">
        <v>36</v>
      </c>
      <c r="B5" s="42">
        <v>44717</v>
      </c>
      <c r="C5" s="43" t="s">
        <v>40</v>
      </c>
      <c r="D5" s="44"/>
      <c r="E5" s="45" t="s">
        <v>41</v>
      </c>
      <c r="F5" s="43">
        <v>58</v>
      </c>
      <c r="G5" s="14">
        <f>SUM(G4,F5)</f>
        <v>119</v>
      </c>
      <c r="H5" s="8">
        <f>ROUND(PRODUCT(G5/2),0)</f>
        <v>60</v>
      </c>
      <c r="I5" s="8">
        <f>ROUND(PRODUCT(G5/COUNT(F4:F5)),0)</f>
        <v>60</v>
      </c>
      <c r="J5" s="35">
        <v>0.16666666666666666</v>
      </c>
      <c r="K5" s="18">
        <f>SUM(J5,K4)</f>
        <v>0.3263888888888889</v>
      </c>
      <c r="L5" s="36">
        <f>IF(F5=0,0,ROUND(PRODUCT(F5/SUM(HOUR(J5),PRODUCT(MINUTE(J5)/60))),1))</f>
        <v>14.5</v>
      </c>
      <c r="M5" s="30">
        <v>41</v>
      </c>
      <c r="N5" s="35">
        <v>0.25</v>
      </c>
      <c r="O5" s="18">
        <f>SUM(N5,O4)</f>
        <v>0.4375</v>
      </c>
      <c r="P5" s="36">
        <f>IF(F5=0,0,ROUND(PRODUCT(F5/SUM(HOUR(N5),PRODUCT(MINUTE(N5)/60))),1))</f>
        <v>9.6999999999999993</v>
      </c>
      <c r="Q5" s="18">
        <f>SUM(N5,-J5)</f>
        <v>8.3333333333333343E-2</v>
      </c>
      <c r="R5" s="18">
        <f>SUM(Q5,R4)</f>
        <v>0.1111111111111111</v>
      </c>
      <c r="S5" s="8"/>
      <c r="T5" s="8"/>
      <c r="U5" s="15">
        <f>SUM(-S5,T5)</f>
        <v>0</v>
      </c>
      <c r="V5" s="26"/>
      <c r="W5" s="15"/>
      <c r="X5" s="8">
        <f>SUM(S5,-T5,V5)</f>
        <v>0</v>
      </c>
      <c r="Y5" s="15"/>
      <c r="Z5" s="15">
        <f>SUM(V5,-X5)</f>
        <v>0</v>
      </c>
      <c r="AA5" s="8"/>
      <c r="AB5" s="8"/>
      <c r="AC5" s="27"/>
      <c r="AD5" s="26"/>
      <c r="AE5" s="27"/>
      <c r="AF5" s="27"/>
      <c r="AG5" s="27"/>
      <c r="AH5" s="16">
        <f>SUM(AG5,-AF5)</f>
        <v>0</v>
      </c>
    </row>
    <row r="6" spans="1:34" ht="13">
      <c r="A6" s="41" t="s">
        <v>37</v>
      </c>
      <c r="B6" s="42">
        <v>44718</v>
      </c>
      <c r="C6" s="43" t="s">
        <v>41</v>
      </c>
      <c r="D6" s="44"/>
      <c r="E6" s="45" t="s">
        <v>42</v>
      </c>
      <c r="F6" s="43">
        <v>86</v>
      </c>
      <c r="G6" s="14">
        <f>SUM(G5,F6)</f>
        <v>205</v>
      </c>
      <c r="H6" s="8">
        <f>ROUND(PRODUCT(G6/3),0)</f>
        <v>68</v>
      </c>
      <c r="I6" s="8">
        <f>ROUND(PRODUCT(G6/COUNT(F4:F6)),0)</f>
        <v>68</v>
      </c>
      <c r="J6" s="35">
        <v>0.22916666666666666</v>
      </c>
      <c r="K6" s="18">
        <f>SUM(J6,K5)</f>
        <v>0.55555555555555558</v>
      </c>
      <c r="L6" s="36">
        <f>IF(F6=0,0,ROUND(PRODUCT(F6/SUM(HOUR(J6),PRODUCT(MINUTE(J6)/60))),1))</f>
        <v>15.6</v>
      </c>
      <c r="M6" s="30">
        <v>64</v>
      </c>
      <c r="N6" s="35">
        <v>0.32291666666666669</v>
      </c>
      <c r="O6" s="18">
        <f>SUM(N6,O5)</f>
        <v>0.76041666666666674</v>
      </c>
      <c r="P6" s="36">
        <f>IF(F6=0,0,ROUND(PRODUCT(F6/SUM(HOUR(N6),PRODUCT(MINUTE(N6)/60))),1))</f>
        <v>11.1</v>
      </c>
      <c r="Q6" s="18">
        <f>SUM(N6,-J6)</f>
        <v>9.3750000000000028E-2</v>
      </c>
      <c r="R6" s="18">
        <f>SUM(Q6,R5)</f>
        <v>0.20486111111111113</v>
      </c>
      <c r="S6" s="8"/>
      <c r="T6" s="8"/>
      <c r="U6" s="15">
        <f>SUM(-S6,T6)</f>
        <v>0</v>
      </c>
      <c r="V6" s="26"/>
      <c r="W6" s="15"/>
      <c r="X6" s="8">
        <f>SUM(S6,-T6,V6)</f>
        <v>0</v>
      </c>
      <c r="Y6" s="15"/>
      <c r="Z6" s="15">
        <f>SUM(V6,-X6)</f>
        <v>0</v>
      </c>
      <c r="AA6" s="8"/>
      <c r="AB6" s="8"/>
      <c r="AC6" s="27"/>
      <c r="AD6" s="26"/>
      <c r="AE6" s="27"/>
      <c r="AF6" s="27"/>
      <c r="AG6" s="27"/>
      <c r="AH6" s="16">
        <f>SUM(AG6,-AF6)</f>
        <v>0</v>
      </c>
    </row>
    <row r="7" spans="1:34" ht="13">
      <c r="A7" s="41" t="s">
        <v>38</v>
      </c>
      <c r="B7" s="42">
        <v>44719</v>
      </c>
      <c r="C7" s="43" t="s">
        <v>39</v>
      </c>
      <c r="D7" s="44"/>
      <c r="E7" s="45" t="s">
        <v>42</v>
      </c>
      <c r="F7" s="43">
        <v>48</v>
      </c>
      <c r="G7" s="14">
        <f>SUM(G6,F7)</f>
        <v>253</v>
      </c>
      <c r="H7" s="8">
        <f>ROUND(PRODUCT(G7/4),0)</f>
        <v>63</v>
      </c>
      <c r="I7" s="8">
        <f>ROUND(PRODUCT(G7/COUNT(F4:F7)),0)</f>
        <v>63</v>
      </c>
      <c r="J7" s="35">
        <v>0.14583333333333334</v>
      </c>
      <c r="K7" s="18">
        <f>SUM(J7,K6)</f>
        <v>0.70138888888888895</v>
      </c>
      <c r="L7" s="36">
        <f>IF(F7=0,0,ROUND(PRODUCT(F7/SUM(HOUR(J7),PRODUCT(MINUTE(J7)/60))),1))</f>
        <v>13.7</v>
      </c>
      <c r="M7" s="31">
        <v>40</v>
      </c>
      <c r="N7" s="35">
        <v>0.1875</v>
      </c>
      <c r="O7" s="18">
        <f>SUM(N7,O6)</f>
        <v>0.94791666666666674</v>
      </c>
      <c r="P7" s="36">
        <f>IF(F7=0,0,ROUND(PRODUCT(F7/SUM(HOUR(N7),PRODUCT(MINUTE(N7)/60))),1))</f>
        <v>10.7</v>
      </c>
      <c r="Q7" s="18">
        <f>SUM(N7,-J7)</f>
        <v>4.1666666666666657E-2</v>
      </c>
      <c r="R7" s="18">
        <f>SUM(Q7,R6)</f>
        <v>0.24652777777777779</v>
      </c>
      <c r="S7" s="8"/>
      <c r="T7" s="26"/>
      <c r="U7" s="15">
        <f>SUM(-S7,T7)</f>
        <v>0</v>
      </c>
      <c r="V7" s="26"/>
      <c r="W7" s="15"/>
      <c r="X7" s="8">
        <f>SUM(S7,-T7,V7)</f>
        <v>0</v>
      </c>
      <c r="Y7" s="15"/>
      <c r="Z7" s="15">
        <f>SUM(V7,-X7)</f>
        <v>0</v>
      </c>
      <c r="AA7" s="26"/>
      <c r="AB7" s="26"/>
      <c r="AC7" s="27"/>
      <c r="AD7" s="26"/>
      <c r="AE7" s="27"/>
      <c r="AF7" s="27"/>
      <c r="AG7" s="27"/>
      <c r="AH7" s="16">
        <f>SUM(AG7,-AF7)</f>
        <v>0</v>
      </c>
    </row>
    <row r="8" spans="1:34" ht="13">
      <c r="A8" s="28" t="s">
        <v>5</v>
      </c>
      <c r="B8" s="53"/>
      <c r="C8" s="54"/>
      <c r="D8" s="54"/>
      <c r="E8" s="55"/>
      <c r="F8" s="39">
        <f>SUM(F4:F7)</f>
        <v>253</v>
      </c>
      <c r="G8" s="19">
        <f>SUM(G7)</f>
        <v>253</v>
      </c>
      <c r="H8" s="19">
        <f>SUM(H7)</f>
        <v>63</v>
      </c>
      <c r="I8" s="19">
        <f>SUM(I7)</f>
        <v>63</v>
      </c>
      <c r="J8" s="20">
        <f>SUM(J4:J7)</f>
        <v>0.70138888888888895</v>
      </c>
      <c r="K8" s="33">
        <f>F8/SUM(HOUR(J8)+(ROUNDDOWN(J8,0)*24),PRODUCT(MINUTE(J8)/60))</f>
        <v>15.029702970297031</v>
      </c>
      <c r="L8" s="38">
        <f>SUM(L4:L7)/COUNT(F4:F7)</f>
        <v>14.925000000000001</v>
      </c>
      <c r="M8" s="37">
        <f>PRODUCT(SUM(M4:M7),1/COUNT(M4:M7))</f>
        <v>45.25</v>
      </c>
      <c r="N8" s="20">
        <f>SUM(N4:N7)</f>
        <v>0.94791666666666674</v>
      </c>
      <c r="O8" s="33">
        <f>F8/SUM(HOUR(N8)+(ROUNDDOWN(N8,0)*24),PRODUCT(MINUTE(N8)/60))</f>
        <v>11.12087912087912</v>
      </c>
      <c r="P8" s="38">
        <f>SUM(P4:P7)/COUNT(F4:F7)</f>
        <v>11.274999999999999</v>
      </c>
      <c r="Q8" s="20">
        <f>SUM(Q4:Q7)</f>
        <v>0.24652777777777779</v>
      </c>
      <c r="R8" s="19"/>
      <c r="S8" s="19" t="e">
        <f>ROUND(SUM(S4:S7)/COUNT(S4:S7),0)</f>
        <v>#DIV/0!</v>
      </c>
      <c r="T8" s="19" t="e">
        <f>ROUND(SUM(T4:T7)/COUNT(T4:T7),0)</f>
        <v>#DIV/0!</v>
      </c>
      <c r="U8" s="21">
        <f>SUM(U4:U7)</f>
        <v>0</v>
      </c>
      <c r="V8" s="19" t="e">
        <f>ROUND(SUM(V4:V7)/COUNT(V4:V7),0)</f>
        <v>#DIV/0!</v>
      </c>
      <c r="W8" s="19"/>
      <c r="X8" s="19" t="e">
        <f>ROUND(SUM(X4:X7)/COUNT(V4:V7),0)</f>
        <v>#DIV/0!</v>
      </c>
      <c r="Y8" s="19"/>
      <c r="Z8" s="21">
        <f>SUM(Z4:Z7)</f>
        <v>0</v>
      </c>
      <c r="AA8" s="19" t="e">
        <f>ROUND(SUM(AA4:AA7)/COUNT(AA4:AA7),0)</f>
        <v>#DIV/0!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 t="e">
        <f t="shared" si="0"/>
        <v>#DIV/0!</v>
      </c>
      <c r="AG8" s="32" t="e">
        <f t="shared" si="0"/>
        <v>#DIV/0!</v>
      </c>
      <c r="AH8" s="32" t="e">
        <f>SUM(AH4:AH7)/COUNT(AG4:AG7)</f>
        <v>#DIV/0!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7F115-326A-4510-B3A4-0617FFE8CB4C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F1894B-9198-40D7-864A-02B851E90121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2008-09-30T19:05:36Z</cp:lastPrinted>
  <dcterms:created xsi:type="dcterms:W3CDTF">2001-02-09T16:25:48Z</dcterms:created>
  <dcterms:modified xsi:type="dcterms:W3CDTF">2025-11-12T20:21:23Z</dcterms:modified>
</cp:coreProperties>
</file>