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3EC049E5-4A99-42B5-9B97-FD90E245F60A}" xr6:coauthVersionLast="47" xr6:coauthVersionMax="47" xr10:uidLastSave="{00000000-0000-0000-0000-000000000000}"/>
  <bookViews>
    <workbookView xWindow="-110" yWindow="-110" windowWidth="19420" windowHeight="10420" xr2:uid="{7AD25862-1D8A-4C72-8874-A43801B7E92F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K4" i="1"/>
  <c r="K5" i="1"/>
  <c r="K6" i="1"/>
  <c r="K7" i="1"/>
  <c r="K8" i="1"/>
  <c r="K9" i="1"/>
  <c r="L4" i="1"/>
  <c r="O4" i="1"/>
  <c r="P4" i="1"/>
  <c r="Q4" i="1"/>
  <c r="R4" i="1"/>
  <c r="U4" i="1"/>
  <c r="W4" i="1"/>
  <c r="X4" i="1"/>
  <c r="AH4" i="1"/>
  <c r="L5" i="1"/>
  <c r="O5" i="1"/>
  <c r="P5" i="1"/>
  <c r="Q5" i="1"/>
  <c r="U5" i="1"/>
  <c r="W5" i="1"/>
  <c r="W6" i="1"/>
  <c r="W7" i="1"/>
  <c r="W8" i="1"/>
  <c r="W9" i="1"/>
  <c r="X5" i="1"/>
  <c r="Z5" i="1"/>
  <c r="AH5" i="1"/>
  <c r="L6" i="1"/>
  <c r="O6" i="1"/>
  <c r="O7" i="1"/>
  <c r="O8" i="1"/>
  <c r="O9" i="1"/>
  <c r="P6" i="1"/>
  <c r="Q6" i="1"/>
  <c r="U6" i="1"/>
  <c r="X6" i="1"/>
  <c r="Z6" i="1"/>
  <c r="AH6" i="1"/>
  <c r="L7" i="1"/>
  <c r="P7" i="1"/>
  <c r="Q7" i="1"/>
  <c r="U7" i="1"/>
  <c r="U10" i="1"/>
  <c r="X7" i="1"/>
  <c r="Z7" i="1"/>
  <c r="AH7" i="1"/>
  <c r="AH10" i="1"/>
  <c r="L8" i="1"/>
  <c r="P8" i="1"/>
  <c r="Q8" i="1"/>
  <c r="U8" i="1"/>
  <c r="X8" i="1"/>
  <c r="Z8" i="1"/>
  <c r="AH8" i="1"/>
  <c r="L9" i="1"/>
  <c r="P9" i="1"/>
  <c r="Q9" i="1"/>
  <c r="U9" i="1"/>
  <c r="X9" i="1"/>
  <c r="Z9" i="1"/>
  <c r="AH9" i="1"/>
  <c r="F10" i="1"/>
  <c r="J10" i="1"/>
  <c r="M10" i="1"/>
  <c r="N10" i="1"/>
  <c r="S10" i="1"/>
  <c r="T10" i="1"/>
  <c r="V10" i="1"/>
  <c r="AA10" i="1"/>
  <c r="AB10" i="1"/>
  <c r="AC10" i="1"/>
  <c r="AD10" i="1"/>
  <c r="AE10" i="1"/>
  <c r="AF10" i="1"/>
  <c r="AG10" i="1"/>
  <c r="O10" i="1"/>
  <c r="G5" i="1"/>
  <c r="G6" i="1"/>
  <c r="G7" i="1"/>
  <c r="G8" i="1"/>
  <c r="G9" i="1"/>
  <c r="X10" i="1"/>
  <c r="P10" i="1"/>
  <c r="Q10" i="1"/>
  <c r="K10" i="1"/>
  <c r="L10" i="1"/>
  <c r="R5" i="1"/>
  <c r="R6" i="1"/>
  <c r="R7" i="1"/>
  <c r="R8" i="1"/>
  <c r="R9" i="1"/>
  <c r="Z4" i="1"/>
  <c r="Z10" i="1"/>
  <c r="Y4" i="1"/>
  <c r="Y5" i="1"/>
  <c r="Y6" i="1"/>
  <c r="Y7" i="1"/>
  <c r="Y8" i="1"/>
  <c r="Y9" i="1"/>
  <c r="I4" i="1"/>
  <c r="H5" i="1"/>
  <c r="I5" i="1"/>
  <c r="I6" i="1"/>
  <c r="H6" i="1"/>
  <c r="H7" i="1"/>
  <c r="I7" i="1"/>
  <c r="H8" i="1"/>
  <c r="I8" i="1"/>
  <c r="G10" i="1"/>
  <c r="H9" i="1"/>
  <c r="H10" i="1"/>
  <c r="I9" i="1"/>
  <c r="I10" i="1"/>
</calcChain>
</file>

<file path=xl/sharedStrings.xml><?xml version="1.0" encoding="utf-8"?>
<sst xmlns="http://schemas.openxmlformats.org/spreadsheetml/2006/main" count="61" uniqueCount="56">
  <si>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</si>
  <si>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</si>
  <si>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</si>
  <si>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</si>
  <si>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</si>
  <si>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</si>
  <si>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</si>
  <si>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</si>
  <si>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</si>
  <si>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</si>
  <si>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</si>
  <si>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</si>
  <si>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</si>
  <si>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</si>
  <si>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</si>
  <si>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</si>
  <si>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</si>
  <si>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</si>
  <si>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</si>
  <si>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</si>
  <si>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</si>
  <si>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</si>
  <si>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</si>
  <si>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</si>
  <si>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</si>
  <si>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</si>
  <si>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</si>
  <si>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</si>
  <si>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</si>
  <si>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</si>
  <si>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</si>
  <si>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</si>
  <si>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</si>
  <si>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</si>
  <si>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</si>
  <si>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</si>
  <si>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</si>
  <si>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</si>
  <si>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</si>
  <si>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</si>
  <si>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</si>
  <si>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Alsenborn - Odenwald - Heidelberg (21.-26.7.2022)</t>
  </si>
  <si>
    <r>
      <t xml:space="preserve">Statistik </t>
    </r>
    <r>
      <rPr>
        <b/>
        <sz val="20"/>
        <rFont val="Arial"/>
        <family val="2"/>
      </rPr>
      <t>Alsenborn - Odenwald - Heidelberg (21.-26.7.2022)</t>
    </r>
  </si>
  <si>
    <t>Alsenborn</t>
  </si>
  <si>
    <t>Bad Kreuznach</t>
  </si>
  <si>
    <t>Gernsheim</t>
  </si>
  <si>
    <t>Obernburg</t>
  </si>
  <si>
    <t>Beerfelden</t>
  </si>
  <si>
    <t>Heidelberg</t>
  </si>
  <si>
    <t>Hirschhorn</t>
  </si>
  <si>
    <t>Modautal</t>
  </si>
  <si>
    <r>
      <t xml:space="preserve">Osthofen - </t>
    </r>
    <r>
      <rPr>
        <i/>
        <sz val="10"/>
        <rFont val="Arial"/>
        <family val="2"/>
      </rPr>
      <t>Fähre</t>
    </r>
  </si>
  <si>
    <t>Darmstadt-Eberstadt</t>
  </si>
  <si>
    <t>Bad Münster am Stein</t>
  </si>
  <si>
    <t>Höchst im Odenwald</t>
  </si>
  <si>
    <t>Bad König - Erbach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</si>
</sst>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3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1" fontId="4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183" fontId="4" fillId="0" borderId="1" xfId="0" applyNumberFormat="1" applyFont="1" applyBorder="1" applyAlignment="1">
      <alignment horizontal="center" vertical="top" wrapText="1"/>
    </xf>
    <xf numFmtId="183" fontId="4" fillId="0" borderId="1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5EEA-081E-40C6-AC21-81E4FB888D05}">
  <sheetPr codeName="Tabelle1"/>
  <dimension ref="A1:AH16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5">
      <c r="A1" s="52" t="s">
        <v>41</v>
      </c>
      <c r="B1" s="53"/>
      <c r="C1" s="53"/>
      <c r="D1" s="53"/>
      <c r="E1" s="53"/>
      <c r="F1" s="54"/>
      <c r="G1" s="56" t="s">
        <v>42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8"/>
    </row>
    <row r="2" spans="1:34">
      <c r="A2" s="55"/>
      <c r="B2" s="55"/>
      <c r="C2" s="55"/>
      <c r="D2" s="55"/>
      <c r="E2" s="55"/>
      <c r="F2" s="55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13">
      <c r="A4" s="50" t="s">
        <v>35</v>
      </c>
      <c r="B4" s="48">
        <v>44763</v>
      </c>
      <c r="C4" s="49" t="s">
        <v>43</v>
      </c>
      <c r="D4" s="6" t="s">
        <v>53</v>
      </c>
      <c r="E4" s="4" t="s">
        <v>44</v>
      </c>
      <c r="F4" s="46">
        <v>68</v>
      </c>
      <c r="G4" s="13">
        <f>SUM(F4)</f>
        <v>68</v>
      </c>
      <c r="H4" s="14">
        <f>ROUND(PRODUCT(G4/1),0)</f>
        <v>68</v>
      </c>
      <c r="I4" s="14">
        <f>ROUND(PRODUCT(G4/COUNT(F4:F4)),0)</f>
        <v>68</v>
      </c>
      <c r="J4" s="39">
        <v>0.18402777777777779</v>
      </c>
      <c r="K4" s="20">
        <f>SUM(J4)</f>
        <v>0.18402777777777779</v>
      </c>
      <c r="L4" s="43">
        <f t="shared" ref="L4:L9" si="0">IF(F4=0,0,ROUND(PRODUCT(F4/SUM(HOUR(J4),PRODUCT(MINUTE(J4)/60))),1))</f>
        <v>15.4</v>
      </c>
      <c r="M4" s="34">
        <v>51</v>
      </c>
      <c r="N4" s="39">
        <v>0.2986111111111111</v>
      </c>
      <c r="O4" s="20">
        <f>SUM(N4)</f>
        <v>0.2986111111111111</v>
      </c>
      <c r="P4" s="43">
        <f t="shared" ref="P4:P9" si="1">IF(F4=0,0,ROUND(PRODUCT(F4/SUM(HOUR(N4),PRODUCT(MINUTE(N4)/60))),1))</f>
        <v>9.5</v>
      </c>
      <c r="Q4" s="20">
        <f t="shared" ref="Q4:Q9" si="2">SUM(N4,-J4)</f>
        <v>0.11458333333333331</v>
      </c>
      <c r="R4" s="20">
        <f>SUM(Q4)</f>
        <v>0.11458333333333331</v>
      </c>
      <c r="S4" s="14"/>
      <c r="T4" s="11"/>
      <c r="U4" s="15">
        <f t="shared" ref="U4:U9" si="3">SUM(-S4,T4)</f>
        <v>0</v>
      </c>
      <c r="V4" s="14"/>
      <c r="W4" s="15">
        <f>SUM(V4)</f>
        <v>0</v>
      </c>
      <c r="X4" s="14">
        <f t="shared" ref="X4:X9" si="4">SUM(S4,-T4,V4)</f>
        <v>0</v>
      </c>
      <c r="Y4" s="15">
        <f>SUM(X4)</f>
        <v>0</v>
      </c>
      <c r="Z4" s="15">
        <f t="shared" ref="Z4:Z9" si="5">SUM(V4,-X4)</f>
        <v>0</v>
      </c>
      <c r="AA4" s="14"/>
      <c r="AB4" s="14"/>
      <c r="AC4" s="14"/>
      <c r="AD4" s="14"/>
      <c r="AE4" s="14"/>
      <c r="AF4" s="14"/>
      <c r="AG4" s="14"/>
      <c r="AH4" s="16">
        <f t="shared" ref="AH4:AH9" si="6">SUM(AG4,-AF4)</f>
        <v>0</v>
      </c>
    </row>
    <row r="5" spans="1:34" ht="13">
      <c r="A5" s="51" t="s">
        <v>36</v>
      </c>
      <c r="B5" s="32">
        <v>44764</v>
      </c>
      <c r="C5" s="5" t="s">
        <v>44</v>
      </c>
      <c r="D5" s="6" t="s">
        <v>51</v>
      </c>
      <c r="E5" s="4" t="s">
        <v>45</v>
      </c>
      <c r="F5" s="46">
        <v>72</v>
      </c>
      <c r="G5" s="17">
        <f>SUM(G4,F5)</f>
        <v>140</v>
      </c>
      <c r="H5" s="11">
        <f>ROUND(PRODUCT(G5/2),0)</f>
        <v>70</v>
      </c>
      <c r="I5" s="11">
        <f>ROUND(PRODUCT(G5/COUNT(F4:F5)),0)</f>
        <v>70</v>
      </c>
      <c r="J5" s="40">
        <v>0.20555555555555557</v>
      </c>
      <c r="K5" s="21">
        <f>SUM(J5,K4)</f>
        <v>0.38958333333333339</v>
      </c>
      <c r="L5" s="43">
        <f t="shared" si="0"/>
        <v>14.6</v>
      </c>
      <c r="M5" s="35">
        <v>45</v>
      </c>
      <c r="N5" s="40">
        <v>0.35416666666666669</v>
      </c>
      <c r="O5" s="21">
        <f>SUM(N5,O4)</f>
        <v>0.65277777777777779</v>
      </c>
      <c r="P5" s="43">
        <f t="shared" si="1"/>
        <v>8.5</v>
      </c>
      <c r="Q5" s="21">
        <f t="shared" si="2"/>
        <v>0.14861111111111111</v>
      </c>
      <c r="R5" s="21">
        <f>SUM(Q5,R4)</f>
        <v>0.2631944444444444</v>
      </c>
      <c r="S5" s="11"/>
      <c r="T5" s="11"/>
      <c r="U5" s="18">
        <f t="shared" si="3"/>
        <v>0</v>
      </c>
      <c r="V5" s="29"/>
      <c r="W5" s="18">
        <f>SUM(W4,V5)</f>
        <v>0</v>
      </c>
      <c r="X5" s="11">
        <f t="shared" si="4"/>
        <v>0</v>
      </c>
      <c r="Y5" s="18">
        <f>SUM(Y4,X5)</f>
        <v>0</v>
      </c>
      <c r="Z5" s="18">
        <f t="shared" si="5"/>
        <v>0</v>
      </c>
      <c r="AA5" s="11"/>
      <c r="AB5" s="11"/>
      <c r="AC5" s="30"/>
      <c r="AD5" s="29"/>
      <c r="AE5" s="30"/>
      <c r="AF5" s="30"/>
      <c r="AG5" s="30"/>
      <c r="AH5" s="19">
        <f t="shared" si="6"/>
        <v>0</v>
      </c>
    </row>
    <row r="6" spans="1:34" ht="13">
      <c r="A6" s="51" t="s">
        <v>37</v>
      </c>
      <c r="B6" s="32">
        <v>44765</v>
      </c>
      <c r="C6" s="5" t="s">
        <v>45</v>
      </c>
      <c r="D6" s="6" t="s">
        <v>52</v>
      </c>
      <c r="E6" s="4" t="s">
        <v>50</v>
      </c>
      <c r="F6" s="46">
        <v>60</v>
      </c>
      <c r="G6" s="17">
        <f>SUM(G5,F6)</f>
        <v>200</v>
      </c>
      <c r="H6" s="11">
        <f>ROUND(PRODUCT(G6/3),0)</f>
        <v>67</v>
      </c>
      <c r="I6" s="11">
        <f>ROUND(PRODUCT(G6/COUNT(F4:F6)),0)</f>
        <v>67</v>
      </c>
      <c r="J6" s="40">
        <v>0.20138888888888887</v>
      </c>
      <c r="K6" s="21">
        <f>SUM(J6,K5)</f>
        <v>0.59097222222222223</v>
      </c>
      <c r="L6" s="43">
        <f t="shared" si="0"/>
        <v>12.4</v>
      </c>
      <c r="M6" s="35">
        <v>51</v>
      </c>
      <c r="N6" s="40">
        <v>0.4375</v>
      </c>
      <c r="O6" s="21">
        <f>SUM(N6,O5)</f>
        <v>1.0902777777777777</v>
      </c>
      <c r="P6" s="43">
        <f t="shared" si="1"/>
        <v>5.7</v>
      </c>
      <c r="Q6" s="21">
        <f t="shared" si="2"/>
        <v>0.23611111111111113</v>
      </c>
      <c r="R6" s="21">
        <f>SUM(Q6,R5)</f>
        <v>0.49930555555555556</v>
      </c>
      <c r="S6" s="11"/>
      <c r="T6" s="29"/>
      <c r="U6" s="18">
        <f t="shared" si="3"/>
        <v>0</v>
      </c>
      <c r="V6" s="29"/>
      <c r="W6" s="18">
        <f>SUM(W5,V6)</f>
        <v>0</v>
      </c>
      <c r="X6" s="11">
        <f t="shared" si="4"/>
        <v>0</v>
      </c>
      <c r="Y6" s="18">
        <f>SUM(Y5,X6)</f>
        <v>0</v>
      </c>
      <c r="Z6" s="18">
        <f t="shared" si="5"/>
        <v>0</v>
      </c>
      <c r="AA6" s="11"/>
      <c r="AB6" s="11"/>
      <c r="AC6" s="30"/>
      <c r="AD6" s="29"/>
      <c r="AE6" s="30"/>
      <c r="AF6" s="30"/>
      <c r="AG6" s="30"/>
      <c r="AH6" s="19">
        <f t="shared" si="6"/>
        <v>0</v>
      </c>
    </row>
    <row r="7" spans="1:34" ht="13">
      <c r="A7" s="51" t="s">
        <v>38</v>
      </c>
      <c r="B7" s="32">
        <v>44766</v>
      </c>
      <c r="C7" s="5" t="s">
        <v>50</v>
      </c>
      <c r="D7" s="6" t="s">
        <v>54</v>
      </c>
      <c r="E7" s="4" t="s">
        <v>46</v>
      </c>
      <c r="F7" s="46">
        <v>52</v>
      </c>
      <c r="G7" s="17">
        <f>SUM(G6,F7)</f>
        <v>252</v>
      </c>
      <c r="H7" s="11">
        <f>ROUND(PRODUCT(G7/4),0)</f>
        <v>63</v>
      </c>
      <c r="I7" s="11">
        <f>ROUND(PRODUCT(G7/COUNT(F4:F7)),0)</f>
        <v>63</v>
      </c>
      <c r="J7" s="40">
        <v>0.14305555555555557</v>
      </c>
      <c r="K7" s="21">
        <f>SUM(J7,K6)</f>
        <v>0.73402777777777783</v>
      </c>
      <c r="L7" s="43">
        <f t="shared" si="0"/>
        <v>15.1</v>
      </c>
      <c r="M7" s="36">
        <v>47</v>
      </c>
      <c r="N7" s="40">
        <v>0.33333333333333331</v>
      </c>
      <c r="O7" s="21">
        <f>SUM(N7,O6)</f>
        <v>1.4236111111111109</v>
      </c>
      <c r="P7" s="43">
        <f t="shared" si="1"/>
        <v>6.5</v>
      </c>
      <c r="Q7" s="21">
        <f t="shared" si="2"/>
        <v>0.19027777777777774</v>
      </c>
      <c r="R7" s="21">
        <f>SUM(Q7,R6)</f>
        <v>0.68958333333333333</v>
      </c>
      <c r="S7" s="29"/>
      <c r="T7" s="29"/>
      <c r="U7" s="18">
        <f t="shared" si="3"/>
        <v>0</v>
      </c>
      <c r="V7" s="29"/>
      <c r="W7" s="18">
        <f>SUM(W6,V7)</f>
        <v>0</v>
      </c>
      <c r="X7" s="11">
        <f t="shared" si="4"/>
        <v>0</v>
      </c>
      <c r="Y7" s="18">
        <f>SUM(Y6,X7)</f>
        <v>0</v>
      </c>
      <c r="Z7" s="18">
        <f t="shared" si="5"/>
        <v>0</v>
      </c>
      <c r="AA7" s="29"/>
      <c r="AB7" s="29"/>
      <c r="AC7" s="30"/>
      <c r="AD7" s="29"/>
      <c r="AE7" s="30"/>
      <c r="AF7" s="30"/>
      <c r="AG7" s="30"/>
      <c r="AH7" s="19">
        <f t="shared" si="6"/>
        <v>0</v>
      </c>
    </row>
    <row r="8" spans="1:34" ht="13">
      <c r="A8" s="51" t="s">
        <v>39</v>
      </c>
      <c r="B8" s="32">
        <v>44767</v>
      </c>
      <c r="C8" s="5" t="s">
        <v>46</v>
      </c>
      <c r="D8" s="6" t="s">
        <v>55</v>
      </c>
      <c r="E8" s="4" t="s">
        <v>47</v>
      </c>
      <c r="F8" s="46">
        <v>54</v>
      </c>
      <c r="G8" s="17">
        <f>SUM(G7,F8)</f>
        <v>306</v>
      </c>
      <c r="H8" s="11">
        <f>ROUND(PRODUCT(G8/5),0)</f>
        <v>61</v>
      </c>
      <c r="I8" s="11">
        <f>ROUND(PRODUCT(G8/COUNT(F4:F8)),0)</f>
        <v>61</v>
      </c>
      <c r="J8" s="40">
        <v>0.17013888888888887</v>
      </c>
      <c r="K8" s="21">
        <f>SUM(J8,K7)</f>
        <v>0.90416666666666667</v>
      </c>
      <c r="L8" s="43">
        <f t="shared" si="0"/>
        <v>13.2</v>
      </c>
      <c r="M8" s="36">
        <v>37</v>
      </c>
      <c r="N8" s="40">
        <v>0.29166666666666669</v>
      </c>
      <c r="O8" s="21">
        <f>SUM(N8,O7)</f>
        <v>1.7152777777777777</v>
      </c>
      <c r="P8" s="43">
        <f t="shared" si="1"/>
        <v>7.7</v>
      </c>
      <c r="Q8" s="21">
        <f t="shared" si="2"/>
        <v>0.12152777777777782</v>
      </c>
      <c r="R8" s="21">
        <f>SUM(Q8,R7)</f>
        <v>0.81111111111111112</v>
      </c>
      <c r="S8" s="29"/>
      <c r="T8" s="29"/>
      <c r="U8" s="18">
        <f t="shared" si="3"/>
        <v>0</v>
      </c>
      <c r="V8" s="29"/>
      <c r="W8" s="18">
        <f>SUM(W7,V8)</f>
        <v>0</v>
      </c>
      <c r="X8" s="11">
        <f t="shared" si="4"/>
        <v>0</v>
      </c>
      <c r="Y8" s="18">
        <f>SUM(Y7,X8)</f>
        <v>0</v>
      </c>
      <c r="Z8" s="18">
        <f t="shared" si="5"/>
        <v>0</v>
      </c>
      <c r="AA8" s="29"/>
      <c r="AB8" s="29"/>
      <c r="AC8" s="30"/>
      <c r="AD8" s="29"/>
      <c r="AE8" s="30"/>
      <c r="AF8" s="30"/>
      <c r="AG8" s="30"/>
      <c r="AH8" s="19">
        <f t="shared" si="6"/>
        <v>0</v>
      </c>
    </row>
    <row r="9" spans="1:34" ht="13">
      <c r="A9" s="51" t="s">
        <v>40</v>
      </c>
      <c r="B9" s="32">
        <v>44768</v>
      </c>
      <c r="C9" s="5" t="s">
        <v>47</v>
      </c>
      <c r="D9" s="6" t="s">
        <v>49</v>
      </c>
      <c r="E9" s="4" t="s">
        <v>48</v>
      </c>
      <c r="F9" s="46">
        <v>50</v>
      </c>
      <c r="G9" s="17">
        <f>SUM(G8,F9)</f>
        <v>356</v>
      </c>
      <c r="H9" s="11">
        <f>ROUND(PRODUCT(G9/6),0)</f>
        <v>59</v>
      </c>
      <c r="I9" s="11">
        <f>ROUND(PRODUCT(G9/COUNT(F4:F9)),0)</f>
        <v>59</v>
      </c>
      <c r="J9" s="40">
        <v>0.14305555555555557</v>
      </c>
      <c r="K9" s="21">
        <f>SUM(J9,K8)</f>
        <v>1.0472222222222223</v>
      </c>
      <c r="L9" s="43">
        <f t="shared" si="0"/>
        <v>14.6</v>
      </c>
      <c r="M9" s="36">
        <v>46</v>
      </c>
      <c r="N9" s="40">
        <v>0.20833333333333334</v>
      </c>
      <c r="O9" s="21">
        <f>SUM(N9,O8)</f>
        <v>1.9236111111111109</v>
      </c>
      <c r="P9" s="43">
        <f t="shared" si="1"/>
        <v>10</v>
      </c>
      <c r="Q9" s="21">
        <f t="shared" si="2"/>
        <v>6.5277777777777768E-2</v>
      </c>
      <c r="R9" s="21">
        <f>SUM(Q9,R8)</f>
        <v>0.87638888888888888</v>
      </c>
      <c r="S9" s="29"/>
      <c r="T9" s="29"/>
      <c r="U9" s="18">
        <f t="shared" si="3"/>
        <v>0</v>
      </c>
      <c r="V9" s="29"/>
      <c r="W9" s="18">
        <f>SUM(W8,V9)</f>
        <v>0</v>
      </c>
      <c r="X9" s="11">
        <f t="shared" si="4"/>
        <v>0</v>
      </c>
      <c r="Y9" s="18">
        <f>SUM(Y8,X9)</f>
        <v>0</v>
      </c>
      <c r="Z9" s="18">
        <f t="shared" si="5"/>
        <v>0</v>
      </c>
      <c r="AA9" s="29"/>
      <c r="AB9" s="29"/>
      <c r="AC9" s="30"/>
      <c r="AD9" s="29"/>
      <c r="AE9" s="30"/>
      <c r="AF9" s="30"/>
      <c r="AG9" s="30"/>
      <c r="AH9" s="19">
        <f t="shared" si="6"/>
        <v>0</v>
      </c>
    </row>
    <row r="10" spans="1:34" ht="13">
      <c r="A10" s="31" t="s">
        <v>5</v>
      </c>
      <c r="B10" s="59"/>
      <c r="C10" s="60"/>
      <c r="D10" s="60"/>
      <c r="E10" s="61"/>
      <c r="F10" s="47">
        <f>SUM(F4:F9)</f>
        <v>356</v>
      </c>
      <c r="G10" s="22">
        <f>SUM(G9)</f>
        <v>356</v>
      </c>
      <c r="H10" s="22">
        <f>SUM(H9)</f>
        <v>59</v>
      </c>
      <c r="I10" s="22">
        <f>SUM(I9)</f>
        <v>59</v>
      </c>
      <c r="J10" s="23">
        <f>SUM(J4:J9)</f>
        <v>1.0472222222222223</v>
      </c>
      <c r="K10" s="38">
        <f>F10/SUM(HOUR(J10)+(ROUNDDOWN(J10,0)*24),PRODUCT(MINUTE(J10)/60))</f>
        <v>14.164456233421751</v>
      </c>
      <c r="L10" s="45">
        <f>SUM(L4:L9)/COUNT(F4:F9)</f>
        <v>14.216666666666667</v>
      </c>
      <c r="M10" s="44">
        <f>PRODUCT(SUM(M4:M9),1/COUNT(M4:M9))</f>
        <v>46.166666666666664</v>
      </c>
      <c r="N10" s="23">
        <f>SUM(N4:N9)</f>
        <v>1.9236111111111109</v>
      </c>
      <c r="O10" s="38">
        <f>F10/SUM(HOUR(N10)+(ROUNDDOWN(N10,0)*24),PRODUCT(MINUTE(N10)/60))</f>
        <v>7.7111913357400725</v>
      </c>
      <c r="P10" s="45">
        <f>SUM(P4:P9)/COUNT(F4:F9)</f>
        <v>7.9833333333333334</v>
      </c>
      <c r="Q10" s="23">
        <f>SUM(Q4:Q9)</f>
        <v>0.87638888888888888</v>
      </c>
      <c r="R10" s="22"/>
      <c r="S10" s="22" t="e">
        <f>ROUND(SUM(S4:S9)/COUNT(S4:S9),0)</f>
        <v>#DIV/0!</v>
      </c>
      <c r="T10" s="22" t="e">
        <f>ROUND(SUM(T4:T9)/COUNT(T4:T9),0)</f>
        <v>#DIV/0!</v>
      </c>
      <c r="U10" s="24">
        <f>SUM(U4:U9)</f>
        <v>0</v>
      </c>
      <c r="V10" s="22" t="e">
        <f>ROUND(SUM(V4:V9)/COUNT(V4:V9),0)</f>
        <v>#DIV/0!</v>
      </c>
      <c r="W10" s="22"/>
      <c r="X10" s="22" t="e">
        <f>ROUND(SUM(X4:X9)/COUNT(V4:V9),0)</f>
        <v>#DIV/0!</v>
      </c>
      <c r="Y10" s="22"/>
      <c r="Z10" s="24">
        <f>SUM(Z4:Z9)</f>
        <v>0</v>
      </c>
      <c r="AA10" s="22" t="e">
        <f>ROUND(SUM(AA4:AA9)/COUNT(AA4:AA9),0)</f>
        <v>#DIV/0!</v>
      </c>
      <c r="AB10" s="37" t="e">
        <f t="shared" ref="AB10:AG10" si="7">SUM(AB4:AB9)/COUNT(AB4:AB9)</f>
        <v>#DIV/0!</v>
      </c>
      <c r="AC10" s="37" t="e">
        <f t="shared" si="7"/>
        <v>#DIV/0!</v>
      </c>
      <c r="AD10" s="37" t="e">
        <f t="shared" si="7"/>
        <v>#DIV/0!</v>
      </c>
      <c r="AE10" s="37" t="e">
        <f t="shared" si="7"/>
        <v>#DIV/0!</v>
      </c>
      <c r="AF10" s="37" t="e">
        <f t="shared" si="7"/>
        <v>#DIV/0!</v>
      </c>
      <c r="AG10" s="37" t="e">
        <f t="shared" si="7"/>
        <v>#DIV/0!</v>
      </c>
      <c r="AH10" s="37" t="e">
        <f>SUM(AH4:AH9)/COUNT(AG4:AG9)</f>
        <v>#DIV/0!</v>
      </c>
    </row>
    <row r="11" spans="1:34" ht="13">
      <c r="Q11" s="11"/>
      <c r="R11" s="11"/>
      <c r="S11" s="11"/>
      <c r="W11" s="18"/>
      <c r="Y11" s="18"/>
    </row>
    <row r="12" spans="1:34" ht="13">
      <c r="O12" s="11"/>
      <c r="P12" s="11"/>
      <c r="Q12" s="11"/>
      <c r="R12" s="33"/>
      <c r="S12" s="11"/>
      <c r="T12" s="11"/>
      <c r="U12" s="11"/>
      <c r="V12" s="11"/>
      <c r="W12" s="18"/>
      <c r="X12" s="11"/>
      <c r="Y12" s="18"/>
      <c r="Z12" s="11"/>
      <c r="AA12" s="11"/>
    </row>
    <row r="13" spans="1:34" ht="13">
      <c r="N13" s="42"/>
      <c r="O13" s="11"/>
      <c r="P13" s="11"/>
      <c r="Q13" s="41"/>
      <c r="R13" s="41"/>
      <c r="S13" s="11"/>
      <c r="T13" s="11"/>
      <c r="U13" s="11"/>
      <c r="V13" s="11"/>
      <c r="W13" s="11"/>
      <c r="X13" s="11"/>
      <c r="Y13" s="11"/>
      <c r="Z13" s="11"/>
      <c r="AA13" s="11"/>
    </row>
    <row r="14" spans="1:34" ht="13">
      <c r="O14" s="11"/>
      <c r="P14" s="11"/>
      <c r="Q14" s="41"/>
      <c r="R14" s="41"/>
      <c r="S14" s="11"/>
      <c r="T14" s="11"/>
      <c r="U14" s="11"/>
      <c r="V14" s="11"/>
      <c r="W14" s="11"/>
      <c r="X14" s="11"/>
      <c r="Y14" s="11"/>
      <c r="Z14" s="11"/>
      <c r="AA14" s="11"/>
    </row>
    <row r="15" spans="1:34" ht="13">
      <c r="O15" s="11"/>
      <c r="P15" s="11"/>
      <c r="Q15" s="11"/>
      <c r="R15" s="41"/>
      <c r="S15" s="11"/>
      <c r="T15" s="11"/>
      <c r="U15" s="11"/>
      <c r="V15" s="11"/>
      <c r="W15" s="11"/>
      <c r="X15" s="11"/>
      <c r="Y15" s="11"/>
      <c r="Z15" s="11"/>
      <c r="AA15" s="11"/>
    </row>
    <row r="16" spans="1:34"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</sheetData>
  <mergeCells count="4">
    <mergeCell ref="A1:F1"/>
    <mergeCell ref="A2:F2"/>
    <mergeCell ref="G1:AH1"/>
    <mergeCell ref="B10:E10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9A93A-E75B-402D-956A-71051A1DCAC1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19EA9-243B-44FA-8E54-009014816BF0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2025-11-12T20:23:09Z</dcterms:modified>
</cp:coreProperties>
</file>